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5"/>
  <workbookPr/>
  <mc:AlternateContent xmlns:mc="http://schemas.openxmlformats.org/markup-compatibility/2006">
    <mc:Choice Requires="x15">
      <x15ac:absPath xmlns:x15ac="http://schemas.microsoft.com/office/spreadsheetml/2010/11/ac" url="/Users/cristianlayton/Documents/Numeralia 2019/INDICADORES ANUALES 2019 -/Segundo trimestre 2019/"/>
    </mc:Choice>
  </mc:AlternateContent>
  <xr:revisionPtr revIDLastSave="0" documentId="13_ncr:1_{1E826DBE-1CF8-BF42-B5B2-81763E8381F2}" xr6:coauthVersionLast="36" xr6:coauthVersionMax="36" xr10:uidLastSave="{00000000-0000-0000-0000-000000000000}"/>
  <bookViews>
    <workbookView xWindow="0" yWindow="820" windowWidth="28100" windowHeight="15480" activeTab="9" xr2:uid="{00000000-000D-0000-FFFF-FFFF00000000}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81029"/>
</workbook>
</file>

<file path=xl/calcChain.xml><?xml version="1.0" encoding="utf-8"?>
<calcChain xmlns="http://schemas.openxmlformats.org/spreadsheetml/2006/main">
  <c r="K188" i="85" l="1"/>
  <c r="K186" i="85"/>
  <c r="L183" i="85"/>
  <c r="K184" i="85" s="1"/>
  <c r="L181" i="85"/>
  <c r="K182" i="85" s="1"/>
  <c r="L179" i="85"/>
  <c r="K180" i="85" s="1"/>
  <c r="K174" i="85"/>
  <c r="K172" i="85"/>
  <c r="K170" i="85"/>
  <c r="K168" i="85"/>
  <c r="K166" i="85"/>
  <c r="K164" i="85"/>
  <c r="K162" i="85"/>
  <c r="L159" i="85"/>
  <c r="K159" i="85"/>
  <c r="K160" i="85" s="1"/>
  <c r="L157" i="85"/>
  <c r="K158" i="85" s="1"/>
  <c r="K157" i="85"/>
  <c r="L155" i="85"/>
  <c r="K155" i="85"/>
  <c r="K154" i="85"/>
  <c r="K152" i="85"/>
  <c r="K150" i="85"/>
  <c r="K148" i="85"/>
  <c r="K146" i="85"/>
  <c r="K144" i="85"/>
  <c r="K142" i="85"/>
  <c r="K140" i="85"/>
  <c r="K138" i="85"/>
  <c r="K136" i="85"/>
  <c r="K134" i="85"/>
  <c r="K132" i="85"/>
  <c r="K130" i="85"/>
  <c r="K128" i="85"/>
  <c r="L125" i="85"/>
  <c r="L123" i="85" s="1"/>
  <c r="K125" i="85"/>
  <c r="K123" i="85"/>
  <c r="K122" i="85"/>
  <c r="K120" i="85"/>
  <c r="K116" i="85"/>
  <c r="K114" i="85"/>
  <c r="K112" i="85"/>
  <c r="K110" i="85"/>
  <c r="K108" i="85"/>
  <c r="K106" i="85"/>
  <c r="K104" i="85"/>
  <c r="K102" i="85"/>
  <c r="K100" i="85"/>
  <c r="K98" i="85"/>
  <c r="K96" i="85"/>
  <c r="K94" i="85"/>
  <c r="K91" i="85"/>
  <c r="K92" i="85" s="1"/>
  <c r="K90" i="85"/>
  <c r="L87" i="85"/>
  <c r="K88" i="85" s="1"/>
  <c r="K86" i="85"/>
  <c r="K84" i="85"/>
  <c r="K82" i="85"/>
  <c r="K78" i="85"/>
  <c r="K76" i="85"/>
  <c r="K74" i="85"/>
  <c r="K72" i="85"/>
  <c r="K70" i="85"/>
  <c r="K68" i="85"/>
  <c r="L65" i="85"/>
  <c r="K66" i="85" s="1"/>
  <c r="K79" i="85" s="1"/>
  <c r="K80" i="85" s="1"/>
  <c r="K64" i="85"/>
  <c r="K62" i="85"/>
  <c r="K60" i="85"/>
  <c r="K58" i="85"/>
  <c r="K56" i="85"/>
  <c r="L55" i="85"/>
  <c r="K52" i="85"/>
  <c r="L49" i="85"/>
  <c r="K50" i="85" s="1"/>
  <c r="K48" i="85"/>
  <c r="K46" i="85"/>
  <c r="K44" i="85"/>
  <c r="K42" i="85"/>
  <c r="K40" i="85"/>
  <c r="K38" i="85"/>
  <c r="K36" i="85"/>
  <c r="L33" i="85"/>
  <c r="K34" i="85" s="1"/>
  <c r="K32" i="85"/>
  <c r="K30" i="85"/>
  <c r="K28" i="85"/>
  <c r="K26" i="85"/>
  <c r="K24" i="85"/>
  <c r="K22" i="85"/>
  <c r="K20" i="85"/>
  <c r="K18" i="85"/>
  <c r="K16" i="85"/>
  <c r="K14" i="85"/>
  <c r="K12" i="85"/>
  <c r="L9" i="85"/>
  <c r="K10" i="85" s="1"/>
  <c r="K156" i="85" l="1"/>
  <c r="K124" i="85"/>
  <c r="N188" i="85"/>
  <c r="N186" i="85"/>
  <c r="O183" i="85"/>
  <c r="N184" i="85" s="1"/>
  <c r="O181" i="85"/>
  <c r="N182" i="85" s="1"/>
  <c r="O179" i="85"/>
  <c r="N180" i="85" s="1"/>
  <c r="N174" i="85"/>
  <c r="N172" i="85"/>
  <c r="N170" i="85"/>
  <c r="N168" i="85"/>
  <c r="N166" i="85"/>
  <c r="N164" i="85"/>
  <c r="N162" i="85"/>
  <c r="O159" i="85"/>
  <c r="N159" i="85"/>
  <c r="O157" i="85"/>
  <c r="N157" i="85"/>
  <c r="O155" i="85"/>
  <c r="N155" i="85"/>
  <c r="N154" i="85"/>
  <c r="N152" i="85"/>
  <c r="N150" i="85"/>
  <c r="N148" i="85"/>
  <c r="N146" i="85"/>
  <c r="N144" i="85"/>
  <c r="N142" i="85"/>
  <c r="N140" i="85"/>
  <c r="N138" i="85"/>
  <c r="N136" i="85"/>
  <c r="N134" i="85"/>
  <c r="N132" i="85"/>
  <c r="N130" i="85"/>
  <c r="N128" i="85"/>
  <c r="N125" i="85"/>
  <c r="N126" i="85" s="1"/>
  <c r="O123" i="85"/>
  <c r="N122" i="85"/>
  <c r="N120" i="85"/>
  <c r="N116" i="85"/>
  <c r="N114" i="85"/>
  <c r="N112" i="85"/>
  <c r="N110" i="85"/>
  <c r="N108" i="85"/>
  <c r="N106" i="85"/>
  <c r="N104" i="85"/>
  <c r="N102" i="85"/>
  <c r="N100" i="85"/>
  <c r="N98" i="85"/>
  <c r="N96" i="85"/>
  <c r="N94" i="85"/>
  <c r="N91" i="85"/>
  <c r="N92" i="85" s="1"/>
  <c r="N90" i="85"/>
  <c r="O87" i="85"/>
  <c r="N88" i="85" s="1"/>
  <c r="N86" i="85"/>
  <c r="N84" i="85"/>
  <c r="N82" i="85"/>
  <c r="N78" i="85"/>
  <c r="N76" i="85"/>
  <c r="N74" i="85"/>
  <c r="N72" i="85"/>
  <c r="N70" i="85"/>
  <c r="N68" i="85"/>
  <c r="O65" i="85"/>
  <c r="N66" i="85" s="1"/>
  <c r="N79" i="85" s="1"/>
  <c r="N80" i="85" s="1"/>
  <c r="N64" i="85"/>
  <c r="N62" i="85"/>
  <c r="N60" i="85"/>
  <c r="N58" i="85"/>
  <c r="O55" i="85"/>
  <c r="N56" i="85" s="1"/>
  <c r="N52" i="85"/>
  <c r="O49" i="85"/>
  <c r="N50" i="85" s="1"/>
  <c r="N48" i="85"/>
  <c r="N46" i="85"/>
  <c r="N44" i="85"/>
  <c r="N42" i="85"/>
  <c r="N40" i="85"/>
  <c r="N38" i="85"/>
  <c r="N36" i="85"/>
  <c r="O33" i="85"/>
  <c r="N34" i="85" s="1"/>
  <c r="N32" i="85"/>
  <c r="N30" i="85"/>
  <c r="N28" i="85"/>
  <c r="N26" i="85"/>
  <c r="N24" i="85"/>
  <c r="N22" i="85"/>
  <c r="N20" i="85"/>
  <c r="N18" i="85"/>
  <c r="N16" i="85"/>
  <c r="N14" i="85"/>
  <c r="N12" i="85"/>
  <c r="O9" i="85"/>
  <c r="N10" i="85" s="1"/>
  <c r="N160" i="85" l="1"/>
  <c r="N158" i="85"/>
  <c r="N156" i="85"/>
  <c r="N123" i="85"/>
  <c r="N124" i="85" s="1"/>
  <c r="H164" i="85" l="1"/>
  <c r="H14" i="85"/>
  <c r="H50" i="85" l="1"/>
  <c r="H78" i="85" l="1"/>
  <c r="H188" i="85" l="1"/>
  <c r="H186" i="85"/>
  <c r="H184" i="85"/>
  <c r="H182" i="85"/>
  <c r="H180" i="85"/>
  <c r="H174" i="85"/>
  <c r="H172" i="85"/>
  <c r="H170" i="85"/>
  <c r="H168" i="85"/>
  <c r="H166" i="85"/>
  <c r="H162" i="85"/>
  <c r="H160" i="85"/>
  <c r="H158" i="85"/>
  <c r="H156" i="85"/>
  <c r="H154" i="85"/>
  <c r="H152" i="85"/>
  <c r="H150" i="85"/>
  <c r="H148" i="85"/>
  <c r="H146" i="85"/>
  <c r="H144" i="85"/>
  <c r="H142" i="85"/>
  <c r="H140" i="85"/>
  <c r="H138" i="85"/>
  <c r="H136" i="85"/>
  <c r="H134" i="85"/>
  <c r="H132" i="85"/>
  <c r="H130" i="85"/>
  <c r="H128" i="85"/>
  <c r="H126" i="85"/>
  <c r="H124" i="85"/>
  <c r="H122" i="85"/>
  <c r="H120" i="85"/>
  <c r="H116" i="85"/>
  <c r="H114" i="85"/>
  <c r="H112" i="85"/>
  <c r="H110" i="85"/>
  <c r="H108" i="85"/>
  <c r="H106" i="85"/>
  <c r="H104" i="85"/>
  <c r="H102" i="85"/>
  <c r="H100" i="85"/>
  <c r="H98" i="85"/>
  <c r="H96" i="85"/>
  <c r="H94" i="85"/>
  <c r="H92" i="85"/>
  <c r="H90" i="85"/>
  <c r="H88" i="85"/>
  <c r="H86" i="85"/>
  <c r="H84" i="85"/>
  <c r="H82" i="85"/>
  <c r="H80" i="85"/>
  <c r="H76" i="85"/>
  <c r="H74" i="85"/>
  <c r="H72" i="85"/>
  <c r="H70" i="85"/>
  <c r="H68" i="85"/>
  <c r="H66" i="85"/>
  <c r="H64" i="85"/>
  <c r="H62" i="85"/>
  <c r="H60" i="85"/>
  <c r="H58" i="85"/>
  <c r="H56" i="85"/>
  <c r="H52" i="85"/>
  <c r="H48" i="85"/>
  <c r="H46" i="85"/>
  <c r="H44" i="85"/>
  <c r="H42" i="85"/>
  <c r="H40" i="85"/>
  <c r="H38" i="85"/>
  <c r="H36" i="85"/>
  <c r="H34" i="85"/>
  <c r="H32" i="85"/>
  <c r="H30" i="85"/>
  <c r="H28" i="85"/>
  <c r="H26" i="85"/>
  <c r="H24" i="85"/>
  <c r="H22" i="85"/>
  <c r="H20" i="85"/>
  <c r="H18" i="85"/>
  <c r="H16" i="85"/>
  <c r="H12" i="85"/>
  <c r="H10" i="85"/>
  <c r="I25" i="81" l="1"/>
  <c r="I178" i="81"/>
  <c r="I179" i="81" s="1"/>
  <c r="J178" i="81"/>
  <c r="L178" i="81"/>
  <c r="M178" i="81"/>
  <c r="L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 s="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 s="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 s="1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azhernandez</author>
    <author>INVITE</author>
    <author>Carmen</author>
    <author>PAO</author>
  </authors>
  <commentList>
    <comment ref="F13" authorId="0" shapeId="0" xr:uid="{00000000-0006-0000-09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9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9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9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9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9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3" authorId="2" shapeId="0" xr:uid="{00000000-0006-0000-09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K33" authorId="3" shapeId="0" xr:uid="{072CFD90-FF3B-9646-8DE6-DC1F9E887669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2 enfermería  0 de tococirugía y 0 tomografías</t>
        </r>
      </text>
    </comment>
    <comment ref="L33" authorId="3" shapeId="0" xr:uid="{56D0AD42-CBE0-5A4F-8DBC-964B33CD11CE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159 enfermería  555 de tococirugía 0 tomografías</t>
        </r>
      </text>
    </comment>
    <comment ref="N33" authorId="3" shapeId="0" xr:uid="{CAC509DB-A01F-6649-BAB7-41391893D65A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0 enfermería  0 de tococirugía y 0 tomografías</t>
        </r>
      </text>
    </comment>
    <comment ref="O33" authorId="3" shapeId="0" xr:uid="{827C1BE6-8C1D-1F4A-99F5-9E72436D3173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156 enfermería  575
 de tococirugía 0 tomografías</t>
        </r>
      </text>
    </comment>
    <comment ref="F47" authorId="2" shapeId="0" xr:uid="{00000000-0006-0000-0900-000011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900-000012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L55" authorId="3" shapeId="0" xr:uid="{DD8E872A-772D-2A45-BC2D-9BED0C705C53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3343
 CONSULTAS AGENDADAS EN EL SERVICIO DE CONSULTA EXTERNA + 338 EN MEDICINA MATERNO FETAL+ 218
BIOLOGÍA DE LA REPRODUCCIÓN + 228
 COLPOSCOPIAS</t>
        </r>
      </text>
    </comment>
    <comment ref="O55" authorId="3" shapeId="0" xr:uid="{A4A9C95B-1365-A048-90E6-EB87E6B85443}">
      <text>
        <r>
          <rPr>
            <b/>
            <sz val="9"/>
            <color indexed="81"/>
            <rFont val="Tahoma"/>
            <family val="2"/>
          </rPr>
          <t>azhernandez:</t>
        </r>
        <r>
          <rPr>
            <sz val="9"/>
            <color indexed="81"/>
            <rFont val="Tahoma"/>
            <family val="2"/>
          </rPr>
          <t xml:space="preserve">
3219
 CONSULTAS AGENDADAS EN EL SERVICIO DE CONSULTA EXTERNA + 339 EN MEDICINA MATERNO FETAL+ 188
 BIOLOGÍA DE LA REPRODUCCIÓN + 243
 COLPOSCOPIAS</t>
        </r>
      </text>
    </comment>
    <comment ref="F81" authorId="4" shapeId="0" xr:uid="{00000000-0006-0000-0900-000013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4" shapeId="0" xr:uid="{00000000-0006-0000-0900-000014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5" shapeId="0" xr:uid="{00000000-0006-0000-0900-00001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5" shapeId="0" xr:uid="{00000000-0006-0000-09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900-00001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900-00001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6" shapeId="0" xr:uid="{00000000-0006-0000-0900-000019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6" shapeId="0" xr:uid="{00000000-0006-0000-0900-00001A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6" shapeId="0" xr:uid="{00000000-0006-0000-0900-00001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900-00001C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900-00001D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900-00001E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A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A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A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A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A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 xr:uid="{00000000-0006-0000-0A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A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A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A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A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A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A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A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A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A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A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A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A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A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4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4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4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4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4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4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4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4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4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4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4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4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4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4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4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4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 xr:uid="{00000000-0006-0000-05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5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5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5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5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 xr:uid="{00000000-0006-0000-0500-000009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 xr:uid="{00000000-0006-0000-0500-00000A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 xr:uid="{00000000-0006-0000-0500-00000B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 xr:uid="{00000000-0006-0000-0500-00000C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 xr:uid="{00000000-0006-0000-0500-00000D000000}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 xr:uid="{00000000-0006-0000-0500-00000E000000}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 xr:uid="{00000000-0006-0000-0500-00000F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 xr:uid="{00000000-0006-0000-0500-000010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 xr:uid="{00000000-0006-0000-05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 xr:uid="{00000000-0006-0000-0500-00001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500-000013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500-000014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 xr:uid="{00000000-0006-0000-0500-00001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 xr:uid="{00000000-0006-0000-05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 xr:uid="{00000000-0006-0000-0500-00001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500-000018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500-000019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500-00001A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6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6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6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6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6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6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6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6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6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6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6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6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6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6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6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6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6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7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7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7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7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7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7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7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7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7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7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7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7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7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7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7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7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7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7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7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8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8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8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8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8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8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8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8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8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8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8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8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8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8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8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8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8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8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8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<sst xmlns="http://schemas.openxmlformats.org/spreadsheetml/2006/main" count="4797" uniqueCount="539">
  <si>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</si>
  <si>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</si>
  <si>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</si>
  <si>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</si>
  <si>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</si>
  <si>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</si>
  <si>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</si>
  <si>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</si>
  <si>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</si>
  <si>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</si>
  <si>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</si>
  <si>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</si>
  <si>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</si>
  <si>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</si>
  <si>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</si>
  <si>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</si>
  <si>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</si>
  <si>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</si>
  <si>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</si>
  <si>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</si>
  <si>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</si>
  <si>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</si>
  <si>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</si>
  <si>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</si>
  <si>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</si>
  <si>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</si>
  <si>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</si>
  <si>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</si>
  <si>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</si>
  <si>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</si>
  <si>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</si>
  <si>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</si>
  <si>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</si>
  <si>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</si>
  <si>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</si>
  <si>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</si>
  <si>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</si>
  <si>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</si>
  <si>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</si>
  <si>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</si>
  <si>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</si>
  <si>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</si>
  <si>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</si>
  <si>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</si>
  <si>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</si>
  <si>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</si>
  <si>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</si>
  <si>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</si>
  <si>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</si>
  <si>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</si>
  <si>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</si>
  <si>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</si>
  <si>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</si>
  <si>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</si>
  <si>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</si>
  <si>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</si>
  <si>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</si>
  <si>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</si>
  <si>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</si>
  <si>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</si>
  <si>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</si>
  <si>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</si>
  <si>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</si>
  <si>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</si>
  <si>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</si>
  <si>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</si>
  <si>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</si>
  <si>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</si>
  <si>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</si>
  <si>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</si>
  <si>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</si>
  <si>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</si>
  <si>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</si>
  <si>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</si>
  <si>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</si>
  <si>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</si>
  <si>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</si>
  <si>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</si>
  <si>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</si>
  <si>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</si>
  <si>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</si>
  <si>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</si>
  <si>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</si>
  <si>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</si>
  <si>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</si>
  <si>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</si>
  <si>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</si>
  <si>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</si>
  <si>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</si>
  <si>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</si>
  <si>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</si>
  <si>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</si>
  <si>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</si>
  <si>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</si>
  <si>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</si>
  <si>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</si>
  <si>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</si>
  <si>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</si>
  <si>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</si>
  <si>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</si>
  <si>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</si>
  <si>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</si>
  <si>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</si>
  <si>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</si>
  <si>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</si>
  <si>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</si>
  <si>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</si>
  <si>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</si>
  <si>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</si>
  <si>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</si>
  <si>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</si>
  <si>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</si>
  <si>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</si>
  <si>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</si>
  <si>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</si>
  <si>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</si>
  <si>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</si>
  <si>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</si>
  <si>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</si>
  <si>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</si>
  <si>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</si>
  <si>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</si>
  <si>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</si>
  <si>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</si>
  <si>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</si>
  <si>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</si>
  <si>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</si>
  <si>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</si>
  <si>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</si>
  <si>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</si>
  <si>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</si>
  <si>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</si>
  <si>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</si>
  <si>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</si>
  <si>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</si>
  <si>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</si>
  <si>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</si>
  <si>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</si>
  <si>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</si>
  <si>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</si>
  <si>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</si>
  <si>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</si>
  <si>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</si>
  <si>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</si>
  <si>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</si>
  <si>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</si>
  <si>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</si>
  <si>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</si>
  <si>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</si>
  <si>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</si>
  <si>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</si>
  <si>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</si>
  <si>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</si>
  <si>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</si>
  <si>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</si>
  <si>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</si>
  <si>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</si>
  <si>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</si>
  <si>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</si>
  <si>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</si>
  <si>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</si>
  <si>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</si>
  <si>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</si>
  <si>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</si>
  <si>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</si>
  <si>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</si>
  <si>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</si>
  <si>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</si>
  <si>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</si>
  <si>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</si>
  <si>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</si>
  <si>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</si>
  <si>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</si>
  <si>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</si>
  <si>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</si>
  <si>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</si>
  <si>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</si>
  <si>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</si>
  <si>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</si>
  <si>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</si>
  <si>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</si>
  <si>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</si>
  <si>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</si>
  <si>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</si>
  <si>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</si>
  <si>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</si>
  <si>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</si>
  <si>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</si>
  <si>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</si>
  <si>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</si>
  <si>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</si>
  <si>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</si>
  <si>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</si>
  <si>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</si>
  <si>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</si>
  <si>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</si>
  <si>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</si>
  <si>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</si>
  <si>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</si>
  <si>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</si>
  <si>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</si>
  <si>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</si>
  <si>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</si>
  <si>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</si>
  <si>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</si>
  <si>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</si>
  <si>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</si>
  <si>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</si>
  <si>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</si>
  <si>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</si>
  <si>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</si>
  <si>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</si>
  <si>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</si>
  <si>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</si>
  <si>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</si>
  <si>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</si>
  <si>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</si>
  <si>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</si>
  <si>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</si>
  <si>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</si>
  <si>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</si>
  <si>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</si>
  <si>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</si>
  <si>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</si>
  <si>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</si>
  <si>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</si>
  <si>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</si>
  <si>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</si>
  <si>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</si>
  <si>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</si>
  <si>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</si>
  <si>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</si>
  <si>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</si>
  <si>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</si>
  <si>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</si>
  <si>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</si>
  <si>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</si>
  <si>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</si>
  <si>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</si>
  <si>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</si>
  <si>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</si>
  <si>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</si>
  <si>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</si>
  <si>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</si>
  <si>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</si>
  <si>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</si>
  <si>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</si>
  <si>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</si>
  <si>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</si>
  <si>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</si>
  <si>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</si>
  <si>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</si>
  <si>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</si>
  <si>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</si>
  <si>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</si>
  <si>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</si>
  <si>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</si>
  <si>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</si>
  <si>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</si>
  <si>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</si>
  <si>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</si>
  <si>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</si>
  <si>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</si>
  <si>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</si>
  <si>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</si>
  <si>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</si>
  <si>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</si>
  <si>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</si>
  <si>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</si>
  <si>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</si>
  <si>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</si>
  <si>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</si>
  <si>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</si>
  <si>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</si>
  <si>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</si>
  <si>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</si>
  <si>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</si>
  <si>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</si>
  <si>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</si>
  <si>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</si>
  <si>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</si>
  <si>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</si>
  <si>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</si>
  <si>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</si>
  <si>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</si>
  <si>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</si>
  <si>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</si>
  <si>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</si>
  <si>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</si>
  <si>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</si>
  <si>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</si>
  <si>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</si>
  <si>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</si>
  <si>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</si>
  <si>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</si>
  <si>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</si>
  <si>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</si>
  <si>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</si>
  <si>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</si>
  <si>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</si>
  <si>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</si>
  <si>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</si>
  <si>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</si>
  <si>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</si>
  <si>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</si>
  <si>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</si>
  <si>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</si>
  <si>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</si>
  <si>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</si>
  <si>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</si>
  <si>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</si>
  <si>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</si>
  <si>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</si>
  <si>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</si>
  <si>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</si>
  <si>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</si>
  <si>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</si>
  <si>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</si>
  <si>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</si>
  <si>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</si>
  <si>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</si>
  <si>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</si>
  <si>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</si>
  <si>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</si>
  <si>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</si>
  <si>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</si>
  <si>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</si>
  <si>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</si>
  <si>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</si>
  <si>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</si>
  <si>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</si>
  <si>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</si>
  <si>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</si>
  <si>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</si>
  <si>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</si>
  <si>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</si>
  <si>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</si>
  <si>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</si>
  <si>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</si>
  <si>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</si>
  <si>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</si>
  <si>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</si>
  <si>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</si>
  <si>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</si>
  <si>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</si>
  <si>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</si>
  <si>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</si>
  <si>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</si>
  <si>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</si>
  <si>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</si>
  <si>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</si>
  <si>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</si>
  <si>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</si>
  <si>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</si>
  <si>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</si>
  <si>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</si>
  <si>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</si>
  <si>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</si>
  <si>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</si>
  <si>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</si>
  <si>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</si>
  <si>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</si>
  <si>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</si>
  <si>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</si>
  <si>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</si>
  <si>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</si>
  <si>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</si>
  <si>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</si>
  <si>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</si>
  <si>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</si>
  <si>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</si>
  <si>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</si>
  <si>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</si>
  <si>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</si>
  <si>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</si>
  <si>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</si>
  <si>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</si>
  <si>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</si>
  <si>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</si>
  <si>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</si>
  <si>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</si>
  <si>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</si>
  <si>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</si>
  <si>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</si>
  <si>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</si>
  <si>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</si>
  <si>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</si>
  <si>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</si>
  <si>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</si>
  <si>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</si>
  <si>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</si>
  <si>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</si>
  <si>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</si>
  <si>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</si>
  <si>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</si>
  <si>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</si>
  <si>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</si>
  <si>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</si>
  <si>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</si>
  <si>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</si>
  <si>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</si>
  <si>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</si>
  <si>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</si>
  <si>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</si>
  <si>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</si>
  <si>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</si>
  <si>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</si>
  <si>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</si>
  <si>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</si>
  <si>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</si>
  <si>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</si>
  <si>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</si>
  <si>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</si>
  <si>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</si>
  <si>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</si>
  <si>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</si>
  <si>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</si>
  <si>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</si>
  <si>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</si>
  <si>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</si>
  <si>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</si>
  <si>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</si>
  <si>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</si>
  <si>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</si>
  <si>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</si>
  <si>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</si>
  <si>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</si>
  <si>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</si>
  <si>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</si>
  <si>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</si>
  <si>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</si>
  <si>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</si>
  <si>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</si>
  <si>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</si>
  <si>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</si>
  <si>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</si>
  <si>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</si>
  <si>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</si>
  <si>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</si>
  <si>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</si>
  <si>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</si>
  <si>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</si>
  <si>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</si>
  <si>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</si>
  <si>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</si>
  <si>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</si>
  <si>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</si>
  <si>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</si>
  <si>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</si>
  <si>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</si>
  <si>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</si>
  <si>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</si>
  <si>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</si>
  <si>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</si>
  <si>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</si>
  <si>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</si>
  <si>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</si>
  <si>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</si>
  <si>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</si>
  <si>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</si>
  <si>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</si>
  <si>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</si>
  <si>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</si>
  <si>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</si>
  <si>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</si>
  <si>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</si>
  <si>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</si>
  <si>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</si>
  <si>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</si>
  <si>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</si>
  <si>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</si>
  <si>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</si>
  <si>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</si>
  <si>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</si>
  <si>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</si>
  <si>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</si>
  <si>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</si>
  <si>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</si>
  <si>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</si>
  <si>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</si>
  <si>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</si>
  <si>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</si>
  <si>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</si>
  <si>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</si>
  <si>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</si>
  <si>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</si>
  <si>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</si>
  <si>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</si>
  <si>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</si>
  <si>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</si>
  <si>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</si>
  <si>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</si>
  <si>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</si>
  <si>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</si>
  <si>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</si>
  <si>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</si>
  <si>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</si>
  <si>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</si>
  <si>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</si>
  <si>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</si>
  <si>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</si>
  <si>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</si>
  <si>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</si>
  <si>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</si>
  <si>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</si>
  <si>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</si>
  <si>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</si>
  <si>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</si>
  <si>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</si>
  <si>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</si>
  <si>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</si>
  <si>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</si>
  <si>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</si>
  <si>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</si>
  <si>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</si>
  <si>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</si>
  <si>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</si>
  <si>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</si>
  <si>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</si>
  <si>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</si>
  <si>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</si>
  <si>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</si>
  <si>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</si>
  <si>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</si>
  <si>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</si>
  <si>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</si>
  <si>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</si>
  <si>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</si>
  <si>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</si>
  <si>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</si>
  <si>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</si>
  <si>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</si>
  <si>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</si>
  <si>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</si>
  <si>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</si>
  <si>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</si>
  <si>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103</t>
  </si>
  <si>
    <t>HOSPITAL MATERNO PERINATAL "MóNICA PRETELINI SÁENZ"</t>
  </si>
  <si>
    <t xml:space="preserve">Las celdas que no cuentan con semaforización, atienden al no establecimiento actual de un estádar nacional o internacional sugerido, mismo que será fijado con base al promedio histórico una vez se cuenten con suficientes mediciones del indicador.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</si>
</sst>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778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4" fillId="0" borderId="0" xfId="0" applyFont="1" applyAlignment="1">
      <alignment vertical="top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7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3" fontId="27" fillId="0" borderId="21" xfId="0" applyNumberFormat="1" applyFont="1" applyBorder="1" applyAlignment="1">
      <alignment horizontal="center" vertical="center"/>
    </xf>
    <xf numFmtId="3" fontId="27" fillId="0" borderId="17" xfId="0" applyNumberFormat="1" applyFont="1" applyBorder="1" applyAlignment="1">
      <alignment horizontal="center" vertical="center"/>
    </xf>
    <xf numFmtId="2" fontId="27" fillId="0" borderId="17" xfId="0" applyNumberFormat="1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3" borderId="17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40" fillId="2" borderId="53" xfId="0" applyFont="1" applyFill="1" applyBorder="1" applyAlignment="1">
      <alignment horizontal="center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40" fillId="0" borderId="17" xfId="0" applyFont="1" applyBorder="1" applyAlignment="1">
      <alignment horizontal="center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47" fillId="0" borderId="13" xfId="0" applyFont="1" applyFill="1" applyBorder="1" applyAlignment="1" applyProtection="1">
      <alignment horizontal="center"/>
      <protection hidden="1"/>
    </xf>
    <xf numFmtId="0" fontId="47" fillId="0" borderId="12" xfId="0" applyFont="1" applyFill="1" applyBorder="1" applyAlignment="1" applyProtection="1">
      <alignment horizontal="center"/>
      <protection hidden="1"/>
    </xf>
    <xf numFmtId="3" fontId="27" fillId="0" borderId="13" xfId="0" applyNumberFormat="1" applyFont="1" applyFill="1" applyBorder="1" applyAlignment="1">
      <alignment horizontal="center" vertical="center"/>
    </xf>
    <xf numFmtId="3" fontId="27" fillId="0" borderId="12" xfId="0" applyNumberFormat="1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 vertical="center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 vertical="center"/>
      <protection hidden="1"/>
    </xf>
    <xf numFmtId="0" fontId="27" fillId="0" borderId="54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3" fontId="27" fillId="0" borderId="21" xfId="0" applyNumberFormat="1" applyFont="1" applyBorder="1" applyAlignment="1">
      <alignment horizontal="center" vertical="center"/>
    </xf>
    <xf numFmtId="2" fontId="27" fillId="0" borderId="22" xfId="0" applyNumberFormat="1" applyFont="1" applyFill="1" applyBorder="1" applyAlignment="1">
      <alignment horizontal="center" vertical="center"/>
    </xf>
    <xf numFmtId="2" fontId="27" fillId="0" borderId="8" xfId="0" applyNumberFormat="1" applyFont="1" applyFill="1" applyBorder="1" applyAlignment="1">
      <alignment horizontal="center" vertical="center"/>
    </xf>
    <xf numFmtId="2" fontId="27" fillId="0" borderId="13" xfId="0" applyNumberFormat="1" applyFont="1" applyFill="1" applyBorder="1" applyAlignment="1">
      <alignment horizontal="center" vertical="center"/>
    </xf>
    <xf numFmtId="2" fontId="27" fillId="0" borderId="11" xfId="0" applyNumberFormat="1" applyFont="1" applyFill="1" applyBorder="1" applyAlignment="1">
      <alignment horizontal="center" vertical="center"/>
    </xf>
    <xf numFmtId="2" fontId="27" fillId="0" borderId="12" xfId="0" applyNumberFormat="1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2" fontId="27" fillId="0" borderId="17" xfId="0" applyNumberFormat="1" applyFont="1" applyBorder="1" applyAlignment="1">
      <alignment horizontal="center"/>
    </xf>
    <xf numFmtId="3" fontId="27" fillId="0" borderId="17" xfId="0" applyNumberFormat="1" applyFont="1" applyBorder="1" applyAlignment="1">
      <alignment horizontal="center" vertical="center"/>
    </xf>
    <xf numFmtId="1" fontId="27" fillId="0" borderId="13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22" xfId="0" applyFont="1" applyBorder="1" applyAlignment="1">
      <alignment horizontal="center" vertical="center"/>
    </xf>
    <xf numFmtId="3" fontId="27" fillId="0" borderId="17" xfId="0" applyNumberFormat="1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9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3" fontId="27" fillId="0" borderId="54" xfId="0" applyNumberFormat="1" applyFont="1" applyBorder="1" applyAlignment="1">
      <alignment horizontal="center" vertical="center"/>
    </xf>
    <xf numFmtId="3" fontId="27" fillId="0" borderId="47" xfId="0" applyNumberFormat="1" applyFont="1" applyBorder="1" applyAlignment="1">
      <alignment horizontal="center" vertical="center"/>
    </xf>
    <xf numFmtId="2" fontId="27" fillId="0" borderId="22" xfId="0" applyNumberFormat="1" applyFont="1" applyBorder="1" applyAlignment="1">
      <alignment horizontal="center" vertical="center"/>
    </xf>
    <xf numFmtId="2" fontId="27" fillId="2" borderId="17" xfId="0" applyNumberFormat="1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27" fillId="2" borderId="17" xfId="0" applyNumberFormat="1" applyFont="1" applyFill="1" applyBorder="1" applyAlignment="1">
      <alignment horizontal="center" vertical="center"/>
    </xf>
    <xf numFmtId="0" fontId="27" fillId="0" borderId="54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3" fontId="27" fillId="0" borderId="13" xfId="0" applyNumberFormat="1" applyFont="1" applyBorder="1" applyAlignment="1">
      <alignment horizontal="center" vertical="center"/>
    </xf>
    <xf numFmtId="3" fontId="27" fillId="0" borderId="12" xfId="0" applyNumberFormat="1" applyFont="1" applyBorder="1" applyAlignment="1">
      <alignment horizontal="center" vertical="center"/>
    </xf>
    <xf numFmtId="2" fontId="27" fillId="0" borderId="57" xfId="0" applyNumberFormat="1" applyFont="1" applyBorder="1" applyAlignment="1">
      <alignment horizontal="center" vertical="center"/>
    </xf>
    <xf numFmtId="2" fontId="27" fillId="0" borderId="58" xfId="0" applyNumberFormat="1" applyFont="1" applyBorder="1" applyAlignment="1">
      <alignment horizontal="center" vertical="center"/>
    </xf>
    <xf numFmtId="2" fontId="27" fillId="0" borderId="59" xfId="0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/>
    </xf>
    <xf numFmtId="3" fontId="27" fillId="0" borderId="54" xfId="0" applyNumberFormat="1" applyFont="1" applyFill="1" applyBorder="1" applyAlignment="1">
      <alignment horizontal="center" vertical="center"/>
    </xf>
    <xf numFmtId="3" fontId="27" fillId="0" borderId="47" xfId="0" applyNumberFormat="1" applyFont="1" applyFill="1" applyBorder="1" applyAlignment="1">
      <alignment horizontal="center" vertic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40" fillId="2" borderId="53" xfId="0" applyFont="1" applyFill="1" applyBorder="1" applyAlignment="1">
      <alignment horizontal="left" wrapText="1"/>
    </xf>
  </cellXfs>
  <cellStyles count="1">
    <cellStyle name="Normal" xfId="0" builtinId="0"/>
  </cellStyles>
  <dxfs count="18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9</xdr:col>
      <xdr:colOff>432954</xdr:colOff>
      <xdr:row>3</xdr:row>
      <xdr:rowOff>0</xdr:rowOff>
    </xdr:from>
    <xdr:to>
      <xdr:col>17</xdr:col>
      <xdr:colOff>351844</xdr:colOff>
      <xdr:row>4</xdr:row>
      <xdr:rowOff>201552</xdr:rowOff>
    </xdr:to>
    <xdr:grpSp>
      <xdr:nvGrpSpPr>
        <xdr:cNvPr id="3" name="Grupo 1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12988636" y="721591"/>
          <a:ext cx="5706049" cy="461325"/>
          <a:chOff x="51212" y="0"/>
          <a:chExt cx="3104984" cy="510540"/>
        </a:xfrm>
      </xdr:grpSpPr>
      <xdr:pic>
        <xdr:nvPicPr>
          <xdr:cNvPr id="4" name="Imagen 12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8566" b="23696"/>
          <a:stretch/>
        </xdr:blipFill>
        <xdr:spPr bwMode="auto">
          <a:xfrm>
            <a:off x="1576316" y="0"/>
            <a:ext cx="1579880" cy="51054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5" name="Conector recto 16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CxnSpPr/>
        </xdr:nvCxnSpPr>
        <xdr:spPr>
          <a:xfrm>
            <a:off x="1665027" y="34119"/>
            <a:ext cx="0" cy="401955"/>
          </a:xfrm>
          <a:prstGeom prst="line">
            <a:avLst/>
          </a:prstGeom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" name="Cuadro de texto 7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 txBox="1"/>
        </xdr:nvSpPr>
        <xdr:spPr>
          <a:xfrm>
            <a:off x="51212" y="122830"/>
            <a:ext cx="1575549" cy="245659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r">
              <a:spcAft>
                <a:spcPts val="0"/>
              </a:spcAft>
            </a:pPr>
            <a:r>
              <a:rPr lang="es-MX" sz="900" b="1">
                <a:solidFill>
                  <a:srgbClr val="7F7F7F"/>
                </a:solidFill>
                <a:effectLst/>
                <a:latin typeface="HelveticaNeueLT Std Med Ext"/>
                <a:ea typeface="Times New Roman" panose="02020603050405020304" pitchFamily="18" charset="0"/>
              </a:rPr>
              <a:t>Secretaría de Salud</a:t>
            </a:r>
            <a:endParaRPr lang="es-MX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33" t="s">
        <v>0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2:50" ht="24">
      <c r="B3" s="134"/>
      <c r="C3" s="135"/>
      <c r="D3" s="138" t="s">
        <v>1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9"/>
      <c r="AX3" s="140"/>
    </row>
    <row r="4" spans="2:50" ht="24">
      <c r="B4" s="136"/>
      <c r="C4" s="137"/>
      <c r="D4" s="143" t="s">
        <v>2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5"/>
      <c r="AX4" s="141"/>
    </row>
    <row r="5" spans="2:50" ht="25" thickBot="1">
      <c r="B5" s="136"/>
      <c r="C5" s="137"/>
      <c r="D5" s="146" t="s">
        <v>276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8"/>
      <c r="AX5" s="142"/>
    </row>
    <row r="6" spans="2:50">
      <c r="B6" s="132" t="s">
        <v>3</v>
      </c>
      <c r="C6" s="131" t="s">
        <v>4</v>
      </c>
      <c r="D6" s="131" t="s">
        <v>5</v>
      </c>
      <c r="E6" s="3"/>
      <c r="F6" s="131" t="s">
        <v>6</v>
      </c>
      <c r="G6" s="4"/>
      <c r="H6" s="131" t="s">
        <v>7</v>
      </c>
      <c r="I6" s="131" t="s">
        <v>8</v>
      </c>
      <c r="K6" s="131" t="s">
        <v>9</v>
      </c>
      <c r="L6" s="131"/>
      <c r="M6" s="131"/>
      <c r="N6" s="130" t="s">
        <v>10</v>
      </c>
      <c r="O6" s="130"/>
      <c r="P6" s="130"/>
      <c r="Q6" s="130" t="s">
        <v>11</v>
      </c>
      <c r="R6" s="130"/>
      <c r="S6" s="130"/>
      <c r="T6" s="130" t="s">
        <v>12</v>
      </c>
      <c r="U6" s="130"/>
      <c r="V6" s="130"/>
      <c r="W6" s="130" t="s">
        <v>13</v>
      </c>
      <c r="X6" s="130"/>
      <c r="Y6" s="130"/>
      <c r="Z6" s="130" t="s">
        <v>14</v>
      </c>
      <c r="AA6" s="130"/>
      <c r="AB6" s="130"/>
      <c r="AC6" s="130" t="s">
        <v>15</v>
      </c>
      <c r="AD6" s="130"/>
      <c r="AE6" s="130"/>
      <c r="AF6" s="130" t="s">
        <v>16</v>
      </c>
      <c r="AG6" s="130"/>
      <c r="AH6" s="130"/>
      <c r="AI6" s="130" t="s">
        <v>17</v>
      </c>
      <c r="AJ6" s="130"/>
      <c r="AK6" s="130"/>
      <c r="AL6" s="130" t="s">
        <v>18</v>
      </c>
      <c r="AM6" s="130"/>
      <c r="AN6" s="130"/>
      <c r="AO6" s="130" t="s">
        <v>19</v>
      </c>
      <c r="AP6" s="130"/>
      <c r="AQ6" s="130"/>
      <c r="AR6" s="130" t="s">
        <v>20</v>
      </c>
      <c r="AS6" s="130"/>
      <c r="AT6" s="130"/>
      <c r="AV6" s="123" t="s">
        <v>21</v>
      </c>
      <c r="AW6" s="124"/>
      <c r="AX6" s="125"/>
    </row>
    <row r="7" spans="2:50">
      <c r="B7" s="132"/>
      <c r="C7" s="131"/>
      <c r="D7" s="131"/>
      <c r="E7" s="3"/>
      <c r="F7" s="131"/>
      <c r="G7" s="4"/>
      <c r="H7" s="131"/>
      <c r="I7" s="131"/>
      <c r="K7" s="5" t="s">
        <v>22</v>
      </c>
      <c r="L7" s="77" t="s">
        <v>23</v>
      </c>
      <c r="M7" s="77"/>
      <c r="N7" s="6" t="s">
        <v>22</v>
      </c>
      <c r="O7" s="129" t="s">
        <v>23</v>
      </c>
      <c r="P7" s="129"/>
      <c r="Q7" s="6" t="s">
        <v>22</v>
      </c>
      <c r="R7" s="122" t="s">
        <v>23</v>
      </c>
      <c r="S7" s="122"/>
      <c r="T7" s="6" t="s">
        <v>22</v>
      </c>
      <c r="U7" s="122" t="s">
        <v>23</v>
      </c>
      <c r="V7" s="122"/>
      <c r="W7" s="6" t="s">
        <v>22</v>
      </c>
      <c r="X7" s="122" t="s">
        <v>23</v>
      </c>
      <c r="Y7" s="122"/>
      <c r="Z7" s="6" t="s">
        <v>22</v>
      </c>
      <c r="AA7" s="122" t="s">
        <v>23</v>
      </c>
      <c r="AB7" s="122"/>
      <c r="AC7" s="6" t="s">
        <v>22</v>
      </c>
      <c r="AD7" s="129" t="s">
        <v>23</v>
      </c>
      <c r="AE7" s="129"/>
      <c r="AF7" s="6" t="s">
        <v>22</v>
      </c>
      <c r="AG7" s="122" t="s">
        <v>23</v>
      </c>
      <c r="AH7" s="122"/>
      <c r="AI7" s="6" t="s">
        <v>22</v>
      </c>
      <c r="AJ7" s="122" t="s">
        <v>23</v>
      </c>
      <c r="AK7" s="122"/>
      <c r="AL7" s="6" t="s">
        <v>22</v>
      </c>
      <c r="AM7" s="122" t="s">
        <v>23</v>
      </c>
      <c r="AN7" s="122"/>
      <c r="AO7" s="6" t="s">
        <v>22</v>
      </c>
      <c r="AP7" s="122" t="s">
        <v>23</v>
      </c>
      <c r="AQ7" s="122"/>
      <c r="AR7" s="6" t="s">
        <v>22</v>
      </c>
      <c r="AS7" s="122" t="s">
        <v>23</v>
      </c>
      <c r="AT7" s="122"/>
      <c r="AV7" s="126"/>
      <c r="AW7" s="127"/>
      <c r="AX7" s="128"/>
    </row>
    <row r="8" spans="2:50" ht="18" customHeight="1">
      <c r="B8" s="69" t="s">
        <v>24</v>
      </c>
      <c r="C8" s="79">
        <v>1</v>
      </c>
      <c r="D8" s="104" t="s">
        <v>25</v>
      </c>
      <c r="F8" s="104" t="s">
        <v>26</v>
      </c>
      <c r="H8" s="84" t="s">
        <v>27</v>
      </c>
      <c r="I8" s="85" t="s">
        <v>28</v>
      </c>
      <c r="K8" s="7"/>
      <c r="L8" s="60"/>
      <c r="M8" s="60"/>
      <c r="N8" s="7"/>
      <c r="O8" s="60"/>
      <c r="P8" s="60"/>
      <c r="Q8" s="7"/>
      <c r="R8" s="60"/>
      <c r="S8" s="60"/>
      <c r="T8" s="7"/>
      <c r="U8" s="60"/>
      <c r="V8" s="60"/>
      <c r="W8" s="7"/>
      <c r="X8" s="60"/>
      <c r="Y8" s="60"/>
      <c r="Z8" s="7"/>
      <c r="AA8" s="60"/>
      <c r="AB8" s="60"/>
      <c r="AC8" s="7"/>
      <c r="AD8" s="60"/>
      <c r="AE8" s="60"/>
      <c r="AF8" s="7"/>
      <c r="AG8" s="60"/>
      <c r="AH8" s="60"/>
      <c r="AI8" s="7"/>
      <c r="AJ8" s="60"/>
      <c r="AK8" s="60"/>
      <c r="AL8" s="7"/>
      <c r="AM8" s="61"/>
      <c r="AN8" s="62"/>
      <c r="AO8" s="7"/>
      <c r="AP8" s="61"/>
      <c r="AQ8" s="62"/>
      <c r="AR8" s="7"/>
      <c r="AS8" s="61"/>
      <c r="AT8" s="62"/>
      <c r="AV8" s="63"/>
      <c r="AW8" s="64"/>
      <c r="AX8" s="65"/>
    </row>
    <row r="9" spans="2:50" ht="18" customHeight="1">
      <c r="B9" s="69"/>
      <c r="C9" s="79"/>
      <c r="D9" s="104"/>
      <c r="F9" s="104"/>
      <c r="H9" s="84"/>
      <c r="I9" s="85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V9" s="66"/>
      <c r="AW9" s="67"/>
      <c r="AX9" s="68"/>
    </row>
    <row r="10" spans="2:50" ht="18" customHeight="1">
      <c r="B10" s="69"/>
      <c r="C10" s="79">
        <v>2</v>
      </c>
      <c r="D10" s="104" t="s">
        <v>29</v>
      </c>
      <c r="F10" s="104" t="s">
        <v>30</v>
      </c>
      <c r="H10" s="84" t="s">
        <v>31</v>
      </c>
      <c r="I10" s="85" t="s">
        <v>28</v>
      </c>
      <c r="K10" s="7"/>
      <c r="L10" s="60"/>
      <c r="M10" s="60"/>
      <c r="N10" s="7"/>
      <c r="O10" s="60"/>
      <c r="P10" s="60"/>
      <c r="Q10" s="7"/>
      <c r="R10" s="60"/>
      <c r="S10" s="60"/>
      <c r="T10" s="7"/>
      <c r="U10" s="60"/>
      <c r="V10" s="60"/>
      <c r="W10" s="7"/>
      <c r="X10" s="60"/>
      <c r="Y10" s="60"/>
      <c r="Z10" s="7"/>
      <c r="AA10" s="60"/>
      <c r="AB10" s="60"/>
      <c r="AC10" s="7"/>
      <c r="AD10" s="60"/>
      <c r="AE10" s="60"/>
      <c r="AF10" s="7"/>
      <c r="AG10" s="60"/>
      <c r="AH10" s="60"/>
      <c r="AI10" s="7"/>
      <c r="AJ10" s="60"/>
      <c r="AK10" s="60"/>
      <c r="AL10" s="7"/>
      <c r="AM10" s="61"/>
      <c r="AN10" s="62"/>
      <c r="AO10" s="7"/>
      <c r="AP10" s="61"/>
      <c r="AQ10" s="62"/>
      <c r="AR10" s="7"/>
      <c r="AS10" s="61"/>
      <c r="AT10" s="62"/>
      <c r="AV10" s="63"/>
      <c r="AW10" s="64"/>
      <c r="AX10" s="65"/>
    </row>
    <row r="11" spans="2:50" ht="18" customHeight="1">
      <c r="B11" s="69"/>
      <c r="C11" s="79"/>
      <c r="D11" s="104"/>
      <c r="F11" s="104"/>
      <c r="H11" s="84"/>
      <c r="I11" s="85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V11" s="66"/>
      <c r="AW11" s="67"/>
      <c r="AX11" s="68"/>
    </row>
    <row r="12" spans="2:50" ht="23.25" customHeight="1">
      <c r="B12" s="69"/>
      <c r="C12" s="116">
        <v>3</v>
      </c>
      <c r="D12" s="110" t="s">
        <v>32</v>
      </c>
      <c r="F12" s="110" t="s">
        <v>33</v>
      </c>
      <c r="H12" s="73"/>
      <c r="I12" s="74" t="s">
        <v>28</v>
      </c>
      <c r="K12" s="7"/>
      <c r="L12" s="60"/>
      <c r="M12" s="60"/>
      <c r="N12" s="7"/>
      <c r="O12" s="60"/>
      <c r="P12" s="60"/>
      <c r="Q12" s="7"/>
      <c r="R12" s="60"/>
      <c r="S12" s="60"/>
      <c r="T12" s="7"/>
      <c r="U12" s="60"/>
      <c r="V12" s="60"/>
      <c r="W12" s="7"/>
      <c r="X12" s="60"/>
      <c r="Y12" s="60"/>
      <c r="Z12" s="7"/>
      <c r="AA12" s="60"/>
      <c r="AB12" s="60"/>
      <c r="AC12" s="7"/>
      <c r="AD12" s="60"/>
      <c r="AE12" s="60"/>
      <c r="AF12" s="7"/>
      <c r="AG12" s="60"/>
      <c r="AH12" s="60"/>
      <c r="AI12" s="7"/>
      <c r="AJ12" s="60"/>
      <c r="AK12" s="60"/>
      <c r="AL12" s="7"/>
      <c r="AM12" s="61"/>
      <c r="AN12" s="62"/>
      <c r="AO12" s="7"/>
      <c r="AP12" s="61"/>
      <c r="AQ12" s="62"/>
      <c r="AR12" s="7"/>
      <c r="AS12" s="61"/>
      <c r="AT12" s="62"/>
      <c r="AV12" s="63"/>
      <c r="AW12" s="64"/>
      <c r="AX12" s="65"/>
    </row>
    <row r="13" spans="2:50" ht="23.25" customHeight="1">
      <c r="B13" s="69"/>
      <c r="C13" s="116"/>
      <c r="D13" s="110"/>
      <c r="F13" s="110"/>
      <c r="H13" s="73"/>
      <c r="I13" s="74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V13" s="66"/>
      <c r="AW13" s="67"/>
      <c r="AX13" s="68"/>
    </row>
    <row r="14" spans="2:50" ht="18" customHeight="1">
      <c r="B14" s="69"/>
      <c r="C14" s="116">
        <v>4</v>
      </c>
      <c r="D14" s="110" t="s">
        <v>34</v>
      </c>
      <c r="F14" s="110" t="s">
        <v>35</v>
      </c>
      <c r="H14" s="73"/>
      <c r="I14" s="74" t="s">
        <v>28</v>
      </c>
      <c r="K14" s="7"/>
      <c r="L14" s="60"/>
      <c r="M14" s="60"/>
      <c r="N14" s="7"/>
      <c r="O14" s="60"/>
      <c r="P14" s="60"/>
      <c r="Q14" s="7"/>
      <c r="R14" s="60"/>
      <c r="S14" s="60"/>
      <c r="T14" s="7"/>
      <c r="U14" s="60"/>
      <c r="V14" s="60"/>
      <c r="W14" s="7"/>
      <c r="X14" s="60"/>
      <c r="Y14" s="60"/>
      <c r="Z14" s="7"/>
      <c r="AA14" s="60"/>
      <c r="AB14" s="60"/>
      <c r="AC14" s="7"/>
      <c r="AD14" s="60"/>
      <c r="AE14" s="60"/>
      <c r="AF14" s="7"/>
      <c r="AG14" s="60"/>
      <c r="AH14" s="60"/>
      <c r="AI14" s="7"/>
      <c r="AJ14" s="60"/>
      <c r="AK14" s="60"/>
      <c r="AL14" s="7"/>
      <c r="AM14" s="61"/>
      <c r="AN14" s="62"/>
      <c r="AO14" s="7"/>
      <c r="AP14" s="61"/>
      <c r="AQ14" s="62"/>
      <c r="AR14" s="7"/>
      <c r="AS14" s="61"/>
      <c r="AT14" s="62"/>
      <c r="AV14" s="63"/>
      <c r="AW14" s="64"/>
      <c r="AX14" s="65"/>
    </row>
    <row r="15" spans="2:50" ht="18" customHeight="1">
      <c r="B15" s="69"/>
      <c r="C15" s="116"/>
      <c r="D15" s="110"/>
      <c r="F15" s="110"/>
      <c r="H15" s="73"/>
      <c r="I15" s="74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V15" s="66"/>
      <c r="AW15" s="67"/>
      <c r="AX15" s="68"/>
    </row>
    <row r="16" spans="2:50" ht="18" customHeight="1">
      <c r="B16" s="69"/>
      <c r="C16" s="79">
        <v>5</v>
      </c>
      <c r="D16" s="104" t="s">
        <v>36</v>
      </c>
      <c r="F16" s="104" t="s">
        <v>37</v>
      </c>
      <c r="H16" s="84" t="s">
        <v>27</v>
      </c>
      <c r="I16" s="85" t="s">
        <v>38</v>
      </c>
      <c r="K16" s="7"/>
      <c r="L16" s="60"/>
      <c r="M16" s="60"/>
      <c r="N16" s="7"/>
      <c r="O16" s="60"/>
      <c r="P16" s="60"/>
      <c r="Q16" s="7"/>
      <c r="R16" s="60"/>
      <c r="S16" s="60"/>
      <c r="T16" s="7"/>
      <c r="U16" s="60"/>
      <c r="V16" s="60"/>
      <c r="W16" s="7"/>
      <c r="X16" s="60"/>
      <c r="Y16" s="60"/>
      <c r="Z16" s="7"/>
      <c r="AA16" s="60"/>
      <c r="AB16" s="60"/>
      <c r="AC16" s="7"/>
      <c r="AD16" s="60"/>
      <c r="AE16" s="60"/>
      <c r="AF16" s="7"/>
      <c r="AG16" s="60"/>
      <c r="AH16" s="60"/>
      <c r="AI16" s="7"/>
      <c r="AJ16" s="60"/>
      <c r="AK16" s="60"/>
      <c r="AL16" s="7"/>
      <c r="AM16" s="61"/>
      <c r="AN16" s="62"/>
      <c r="AO16" s="7"/>
      <c r="AP16" s="61"/>
      <c r="AQ16" s="62"/>
      <c r="AR16" s="7"/>
      <c r="AS16" s="61"/>
      <c r="AT16" s="62"/>
      <c r="AV16" s="63"/>
      <c r="AW16" s="64"/>
      <c r="AX16" s="65"/>
    </row>
    <row r="17" spans="2:50" ht="18" customHeight="1">
      <c r="B17" s="69"/>
      <c r="C17" s="79"/>
      <c r="D17" s="104"/>
      <c r="F17" s="104"/>
      <c r="H17" s="84"/>
      <c r="I17" s="85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V17" s="66"/>
      <c r="AW17" s="67"/>
      <c r="AX17" s="68"/>
    </row>
    <row r="18" spans="2:50" ht="18" customHeight="1">
      <c r="B18" s="69"/>
      <c r="C18" s="116">
        <v>6</v>
      </c>
      <c r="D18" s="110" t="s">
        <v>39</v>
      </c>
      <c r="F18" s="110" t="s">
        <v>40</v>
      </c>
      <c r="H18" s="73" t="s">
        <v>27</v>
      </c>
      <c r="I18" s="74" t="s">
        <v>38</v>
      </c>
      <c r="K18" s="7"/>
      <c r="L18" s="61"/>
      <c r="M18" s="62"/>
      <c r="N18" s="7"/>
      <c r="O18" s="61"/>
      <c r="P18" s="62"/>
      <c r="Q18" s="7"/>
      <c r="R18" s="61"/>
      <c r="S18" s="62"/>
      <c r="T18" s="7"/>
      <c r="U18" s="61"/>
      <c r="V18" s="62"/>
      <c r="W18" s="7"/>
      <c r="X18" s="61"/>
      <c r="Y18" s="62"/>
      <c r="Z18" s="7"/>
      <c r="AA18" s="61"/>
      <c r="AB18" s="62"/>
      <c r="AC18" s="7"/>
      <c r="AD18" s="61"/>
      <c r="AE18" s="62"/>
      <c r="AF18" s="7"/>
      <c r="AG18" s="61"/>
      <c r="AH18" s="62"/>
      <c r="AI18" s="7"/>
      <c r="AJ18" s="61"/>
      <c r="AK18" s="62"/>
      <c r="AL18" s="7"/>
      <c r="AM18" s="61"/>
      <c r="AN18" s="62"/>
      <c r="AO18" s="7"/>
      <c r="AP18" s="61"/>
      <c r="AQ18" s="62"/>
      <c r="AR18" s="7"/>
      <c r="AS18" s="61"/>
      <c r="AT18" s="62"/>
      <c r="AV18" s="63"/>
      <c r="AW18" s="64"/>
      <c r="AX18" s="65"/>
    </row>
    <row r="19" spans="2:50" ht="18" customHeight="1">
      <c r="B19" s="69"/>
      <c r="C19" s="116"/>
      <c r="D19" s="110"/>
      <c r="F19" s="110"/>
      <c r="H19" s="73"/>
      <c r="I19" s="74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V19" s="66"/>
      <c r="AW19" s="67"/>
      <c r="AX19" s="68"/>
    </row>
    <row r="20" spans="2:50" ht="18" customHeight="1">
      <c r="B20" s="69"/>
      <c r="C20" s="116">
        <v>7</v>
      </c>
      <c r="D20" s="110" t="s">
        <v>41</v>
      </c>
      <c r="F20" s="110" t="s">
        <v>42</v>
      </c>
      <c r="H20" s="73" t="s">
        <v>27</v>
      </c>
      <c r="I20" s="74" t="s">
        <v>38</v>
      </c>
      <c r="K20" s="7"/>
      <c r="L20" s="61"/>
      <c r="M20" s="62"/>
      <c r="N20" s="7"/>
      <c r="O20" s="61"/>
      <c r="P20" s="62"/>
      <c r="Q20" s="7"/>
      <c r="R20" s="61"/>
      <c r="S20" s="62"/>
      <c r="T20" s="7"/>
      <c r="U20" s="61"/>
      <c r="V20" s="62"/>
      <c r="W20" s="7"/>
      <c r="X20" s="61"/>
      <c r="Y20" s="62"/>
      <c r="Z20" s="7"/>
      <c r="AA20" s="61"/>
      <c r="AB20" s="62"/>
      <c r="AC20" s="7"/>
      <c r="AD20" s="61"/>
      <c r="AE20" s="62"/>
      <c r="AF20" s="7"/>
      <c r="AG20" s="61"/>
      <c r="AH20" s="62"/>
      <c r="AI20" s="7"/>
      <c r="AJ20" s="61"/>
      <c r="AK20" s="62"/>
      <c r="AL20" s="7"/>
      <c r="AM20" s="61"/>
      <c r="AN20" s="62"/>
      <c r="AO20" s="7"/>
      <c r="AP20" s="61"/>
      <c r="AQ20" s="62"/>
      <c r="AR20" s="7"/>
      <c r="AS20" s="61"/>
      <c r="AT20" s="62"/>
      <c r="AV20" s="63"/>
      <c r="AW20" s="64"/>
      <c r="AX20" s="65"/>
    </row>
    <row r="21" spans="2:50" ht="18" customHeight="1">
      <c r="B21" s="69"/>
      <c r="C21" s="116"/>
      <c r="D21" s="110"/>
      <c r="F21" s="110"/>
      <c r="H21" s="73"/>
      <c r="I21" s="7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V21" s="66"/>
      <c r="AW21" s="67"/>
      <c r="AX21" s="68"/>
    </row>
    <row r="22" spans="2:50" ht="18" customHeight="1">
      <c r="B22" s="69"/>
      <c r="C22" s="116">
        <v>8</v>
      </c>
      <c r="D22" s="110" t="s">
        <v>43</v>
      </c>
      <c r="F22" s="110" t="s">
        <v>44</v>
      </c>
      <c r="H22" s="73" t="s">
        <v>45</v>
      </c>
      <c r="I22" s="74" t="s">
        <v>28</v>
      </c>
      <c r="K22" s="7"/>
      <c r="L22" s="61"/>
      <c r="M22" s="62"/>
      <c r="N22" s="7"/>
      <c r="O22" s="61"/>
      <c r="P22" s="62"/>
      <c r="Q22" s="7"/>
      <c r="R22" s="61"/>
      <c r="S22" s="62"/>
      <c r="T22" s="7"/>
      <c r="U22" s="61"/>
      <c r="V22" s="62"/>
      <c r="W22" s="7"/>
      <c r="X22" s="61"/>
      <c r="Y22" s="62"/>
      <c r="Z22" s="7"/>
      <c r="AA22" s="61"/>
      <c r="AB22" s="62"/>
      <c r="AC22" s="7"/>
      <c r="AD22" s="61"/>
      <c r="AE22" s="62"/>
      <c r="AF22" s="7"/>
      <c r="AG22" s="61"/>
      <c r="AH22" s="62"/>
      <c r="AI22" s="7"/>
      <c r="AJ22" s="61"/>
      <c r="AK22" s="62"/>
      <c r="AL22" s="7"/>
      <c r="AM22" s="61"/>
      <c r="AN22" s="62"/>
      <c r="AO22" s="7"/>
      <c r="AP22" s="61"/>
      <c r="AQ22" s="62"/>
      <c r="AR22" s="7"/>
      <c r="AS22" s="61"/>
      <c r="AT22" s="62"/>
      <c r="AV22" s="63"/>
      <c r="AW22" s="64"/>
      <c r="AX22" s="65"/>
    </row>
    <row r="23" spans="2:50" ht="18" customHeight="1">
      <c r="B23" s="69"/>
      <c r="C23" s="116"/>
      <c r="D23" s="110"/>
      <c r="F23" s="110"/>
      <c r="H23" s="73"/>
      <c r="I23" s="74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V23" s="66"/>
      <c r="AW23" s="67"/>
      <c r="AX23" s="68"/>
    </row>
    <row r="24" spans="2:50" ht="18" customHeight="1">
      <c r="B24" s="69"/>
      <c r="C24" s="79">
        <v>9</v>
      </c>
      <c r="D24" s="104" t="s">
        <v>46</v>
      </c>
      <c r="F24" s="104" t="s">
        <v>47</v>
      </c>
      <c r="H24" s="84" t="s">
        <v>48</v>
      </c>
      <c r="I24" s="85" t="s">
        <v>28</v>
      </c>
      <c r="K24" s="7"/>
      <c r="L24" s="61"/>
      <c r="M24" s="62"/>
      <c r="N24" s="7"/>
      <c r="O24" s="61"/>
      <c r="P24" s="62"/>
      <c r="Q24" s="7"/>
      <c r="R24" s="61"/>
      <c r="S24" s="62"/>
      <c r="T24" s="7"/>
      <c r="U24" s="61"/>
      <c r="V24" s="62"/>
      <c r="W24" s="7"/>
      <c r="X24" s="61"/>
      <c r="Y24" s="62"/>
      <c r="Z24" s="7"/>
      <c r="AA24" s="61"/>
      <c r="AB24" s="62"/>
      <c r="AC24" s="7"/>
      <c r="AD24" s="61"/>
      <c r="AE24" s="62"/>
      <c r="AF24" s="7"/>
      <c r="AG24" s="61"/>
      <c r="AH24" s="62"/>
      <c r="AI24" s="7"/>
      <c r="AJ24" s="61"/>
      <c r="AK24" s="62"/>
      <c r="AL24" s="7"/>
      <c r="AM24" s="61"/>
      <c r="AN24" s="62"/>
      <c r="AO24" s="7"/>
      <c r="AP24" s="61"/>
      <c r="AQ24" s="62"/>
      <c r="AR24" s="7"/>
      <c r="AS24" s="61"/>
      <c r="AT24" s="62"/>
      <c r="AV24" s="63"/>
      <c r="AW24" s="64"/>
      <c r="AX24" s="65"/>
    </row>
    <row r="25" spans="2:50" ht="18" customHeight="1">
      <c r="B25" s="69"/>
      <c r="C25" s="79"/>
      <c r="D25" s="104"/>
      <c r="F25" s="104"/>
      <c r="H25" s="84"/>
      <c r="I25" s="85"/>
      <c r="K25" s="60"/>
      <c r="L25" s="60"/>
      <c r="M25" s="60"/>
      <c r="N25" s="61"/>
      <c r="O25" s="98"/>
      <c r="P25" s="62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V25" s="66"/>
      <c r="AW25" s="67"/>
      <c r="AX25" s="68"/>
    </row>
    <row r="26" spans="2:50" ht="18" customHeight="1">
      <c r="B26" s="69"/>
      <c r="C26" s="109">
        <v>10</v>
      </c>
      <c r="D26" s="110" t="s">
        <v>49</v>
      </c>
      <c r="F26" s="110" t="s">
        <v>50</v>
      </c>
      <c r="H26" s="78">
        <v>1</v>
      </c>
      <c r="I26" s="74" t="s">
        <v>28</v>
      </c>
      <c r="K26" s="7"/>
      <c r="L26" s="61"/>
      <c r="M26" s="62"/>
      <c r="N26" s="7"/>
      <c r="O26" s="61"/>
      <c r="P26" s="62"/>
      <c r="Q26" s="7"/>
      <c r="R26" s="61"/>
      <c r="S26" s="62"/>
      <c r="T26" s="7"/>
      <c r="U26" s="61"/>
      <c r="V26" s="62"/>
      <c r="W26" s="7"/>
      <c r="X26" s="61"/>
      <c r="Y26" s="62"/>
      <c r="Z26" s="7"/>
      <c r="AA26" s="61"/>
      <c r="AB26" s="62"/>
      <c r="AC26" s="7"/>
      <c r="AD26" s="61"/>
      <c r="AE26" s="62"/>
      <c r="AF26" s="7"/>
      <c r="AG26" s="61"/>
      <c r="AH26" s="62"/>
      <c r="AI26" s="7"/>
      <c r="AJ26" s="61"/>
      <c r="AK26" s="62"/>
      <c r="AL26" s="7"/>
      <c r="AM26" s="61"/>
      <c r="AN26" s="62"/>
      <c r="AO26" s="7"/>
      <c r="AP26" s="61"/>
      <c r="AQ26" s="62"/>
      <c r="AR26" s="7"/>
      <c r="AS26" s="61"/>
      <c r="AT26" s="62"/>
      <c r="AV26" s="63"/>
      <c r="AW26" s="64"/>
      <c r="AX26" s="65"/>
    </row>
    <row r="27" spans="2:50" ht="18" customHeight="1">
      <c r="B27" s="69"/>
      <c r="C27" s="109"/>
      <c r="D27" s="110"/>
      <c r="F27" s="110"/>
      <c r="H27" s="73"/>
      <c r="I27" s="74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V27" s="66"/>
      <c r="AW27" s="67"/>
      <c r="AX27" s="68"/>
    </row>
    <row r="28" spans="2:50" ht="18" customHeight="1">
      <c r="B28" s="69"/>
      <c r="C28" s="109">
        <v>11</v>
      </c>
      <c r="D28" s="110" t="s">
        <v>51</v>
      </c>
      <c r="F28" s="110" t="s">
        <v>52</v>
      </c>
      <c r="H28" s="78"/>
      <c r="I28" s="74" t="s">
        <v>28</v>
      </c>
      <c r="K28" s="7"/>
      <c r="L28" s="61"/>
      <c r="M28" s="62"/>
      <c r="N28" s="7"/>
      <c r="O28" s="61"/>
      <c r="P28" s="62"/>
      <c r="Q28" s="7"/>
      <c r="R28" s="61"/>
      <c r="S28" s="62"/>
      <c r="T28" s="7"/>
      <c r="U28" s="61"/>
      <c r="V28" s="62"/>
      <c r="W28" s="7"/>
      <c r="X28" s="61"/>
      <c r="Y28" s="62"/>
      <c r="Z28" s="7"/>
      <c r="AA28" s="61"/>
      <c r="AB28" s="62"/>
      <c r="AC28" s="7"/>
      <c r="AD28" s="61"/>
      <c r="AE28" s="62"/>
      <c r="AF28" s="7"/>
      <c r="AG28" s="61"/>
      <c r="AH28" s="62"/>
      <c r="AI28" s="7"/>
      <c r="AJ28" s="61"/>
      <c r="AK28" s="62"/>
      <c r="AL28" s="7"/>
      <c r="AM28" s="61"/>
      <c r="AN28" s="62"/>
      <c r="AO28" s="7"/>
      <c r="AP28" s="61"/>
      <c r="AQ28" s="62"/>
      <c r="AR28" s="7"/>
      <c r="AS28" s="61"/>
      <c r="AT28" s="62"/>
      <c r="AV28" s="63"/>
      <c r="AW28" s="64"/>
      <c r="AX28" s="65"/>
    </row>
    <row r="29" spans="2:50" ht="18" customHeight="1">
      <c r="B29" s="69"/>
      <c r="C29" s="109"/>
      <c r="D29" s="110"/>
      <c r="F29" s="110"/>
      <c r="H29" s="73"/>
      <c r="I29" s="74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V29" s="66"/>
      <c r="AW29" s="67"/>
      <c r="AX29" s="68"/>
    </row>
    <row r="30" spans="2:50" ht="18" customHeight="1">
      <c r="B30" s="69"/>
      <c r="C30" s="79">
        <v>12</v>
      </c>
      <c r="D30" s="104" t="s">
        <v>53</v>
      </c>
      <c r="F30" s="104" t="s">
        <v>54</v>
      </c>
      <c r="H30" s="84" t="s">
        <v>55</v>
      </c>
      <c r="I30" s="85" t="s">
        <v>28</v>
      </c>
      <c r="K30" s="7"/>
      <c r="L30" s="61"/>
      <c r="M30" s="62"/>
      <c r="N30" s="7"/>
      <c r="O30" s="61"/>
      <c r="P30" s="62"/>
      <c r="Q30" s="7"/>
      <c r="R30" s="61"/>
      <c r="S30" s="62"/>
      <c r="T30" s="7"/>
      <c r="U30" s="61"/>
      <c r="V30" s="62"/>
      <c r="W30" s="7"/>
      <c r="X30" s="61"/>
      <c r="Y30" s="62"/>
      <c r="Z30" s="7"/>
      <c r="AA30" s="61"/>
      <c r="AB30" s="62"/>
      <c r="AC30" s="7"/>
      <c r="AD30" s="61"/>
      <c r="AE30" s="62"/>
      <c r="AF30" s="7"/>
      <c r="AG30" s="61"/>
      <c r="AH30" s="62"/>
      <c r="AI30" s="7"/>
      <c r="AJ30" s="61"/>
      <c r="AK30" s="62"/>
      <c r="AL30" s="7"/>
      <c r="AM30" s="61"/>
      <c r="AN30" s="62"/>
      <c r="AO30" s="7"/>
      <c r="AP30" s="61"/>
      <c r="AQ30" s="62"/>
      <c r="AR30" s="7"/>
      <c r="AS30" s="61"/>
      <c r="AT30" s="62"/>
      <c r="AV30" s="63"/>
      <c r="AW30" s="64"/>
      <c r="AX30" s="65"/>
    </row>
    <row r="31" spans="2:50" ht="18" customHeight="1">
      <c r="B31" s="69"/>
      <c r="C31" s="79"/>
      <c r="D31" s="104"/>
      <c r="F31" s="104"/>
      <c r="H31" s="84"/>
      <c r="I31" s="85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V31" s="66"/>
      <c r="AW31" s="67"/>
      <c r="AX31" s="68"/>
    </row>
    <row r="32" spans="2:50" ht="6" customHeight="1">
      <c r="I32" s="8"/>
    </row>
    <row r="33" spans="2:50" ht="18" customHeight="1">
      <c r="B33" s="69" t="s">
        <v>56</v>
      </c>
      <c r="C33" s="79">
        <v>13</v>
      </c>
      <c r="D33" s="104" t="s">
        <v>57</v>
      </c>
      <c r="F33" s="104" t="s">
        <v>58</v>
      </c>
      <c r="H33" s="86">
        <v>0.85</v>
      </c>
      <c r="I33" s="85" t="s">
        <v>38</v>
      </c>
      <c r="K33" s="7"/>
      <c r="L33" s="61"/>
      <c r="M33" s="62"/>
      <c r="N33" s="7"/>
      <c r="O33" s="61"/>
      <c r="P33" s="62"/>
      <c r="Q33" s="7"/>
      <c r="R33" s="61"/>
      <c r="S33" s="62"/>
      <c r="T33" s="7"/>
      <c r="U33" s="61"/>
      <c r="V33" s="62"/>
      <c r="W33" s="7"/>
      <c r="X33" s="61"/>
      <c r="Y33" s="62"/>
      <c r="Z33" s="7"/>
      <c r="AA33" s="61"/>
      <c r="AB33" s="62"/>
      <c r="AC33" s="7"/>
      <c r="AD33" s="61"/>
      <c r="AE33" s="62"/>
      <c r="AF33" s="7"/>
      <c r="AG33" s="61"/>
      <c r="AH33" s="62"/>
      <c r="AI33" s="7"/>
      <c r="AJ33" s="61"/>
      <c r="AK33" s="62"/>
      <c r="AL33" s="7"/>
      <c r="AM33" s="61"/>
      <c r="AN33" s="62"/>
      <c r="AO33" s="7"/>
      <c r="AP33" s="61"/>
      <c r="AQ33" s="62"/>
      <c r="AR33" s="7"/>
      <c r="AS33" s="61"/>
      <c r="AT33" s="62"/>
      <c r="AV33" s="63"/>
      <c r="AW33" s="64"/>
      <c r="AX33" s="65"/>
    </row>
    <row r="34" spans="2:50" ht="18" customHeight="1">
      <c r="B34" s="69"/>
      <c r="C34" s="79"/>
      <c r="D34" s="104"/>
      <c r="F34" s="104"/>
      <c r="H34" s="84"/>
      <c r="I34" s="85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V34" s="66"/>
      <c r="AW34" s="67"/>
      <c r="AX34" s="68"/>
    </row>
    <row r="35" spans="2:50" ht="18" customHeight="1">
      <c r="B35" s="69"/>
      <c r="C35" s="79">
        <v>14</v>
      </c>
      <c r="D35" s="104" t="s">
        <v>59</v>
      </c>
      <c r="F35" s="104" t="s">
        <v>60</v>
      </c>
      <c r="H35" s="78">
        <v>1</v>
      </c>
      <c r="I35" s="85" t="s">
        <v>38</v>
      </c>
      <c r="K35" s="7"/>
      <c r="L35" s="61"/>
      <c r="M35" s="62"/>
      <c r="N35" s="7"/>
      <c r="O35" s="61"/>
      <c r="P35" s="62"/>
      <c r="Q35" s="7"/>
      <c r="R35" s="61"/>
      <c r="S35" s="62"/>
      <c r="T35" s="7"/>
      <c r="U35" s="61"/>
      <c r="V35" s="62"/>
      <c r="W35" s="7"/>
      <c r="X35" s="61"/>
      <c r="Y35" s="62"/>
      <c r="Z35" s="7"/>
      <c r="AA35" s="61"/>
      <c r="AB35" s="62"/>
      <c r="AC35" s="7"/>
      <c r="AD35" s="61"/>
      <c r="AE35" s="62"/>
      <c r="AF35" s="7"/>
      <c r="AG35" s="61"/>
      <c r="AH35" s="62"/>
      <c r="AI35" s="7"/>
      <c r="AJ35" s="61"/>
      <c r="AK35" s="62"/>
      <c r="AL35" s="7"/>
      <c r="AM35" s="61"/>
      <c r="AN35" s="62"/>
      <c r="AO35" s="7"/>
      <c r="AP35" s="61"/>
      <c r="AQ35" s="62"/>
      <c r="AR35" s="7"/>
      <c r="AS35" s="61"/>
      <c r="AT35" s="62"/>
      <c r="AV35" s="63"/>
      <c r="AW35" s="64"/>
      <c r="AX35" s="65"/>
    </row>
    <row r="36" spans="2:50" ht="18" customHeight="1">
      <c r="B36" s="69"/>
      <c r="C36" s="79"/>
      <c r="D36" s="104"/>
      <c r="F36" s="104"/>
      <c r="H36" s="73"/>
      <c r="I36" s="85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V36" s="66"/>
      <c r="AW36" s="67"/>
      <c r="AX36" s="68"/>
    </row>
    <row r="37" spans="2:50" ht="18" customHeight="1">
      <c r="B37" s="69"/>
      <c r="C37" s="100">
        <v>15</v>
      </c>
      <c r="D37" s="108" t="s">
        <v>61</v>
      </c>
      <c r="F37" s="108" t="s">
        <v>62</v>
      </c>
      <c r="H37" s="95">
        <v>0.95</v>
      </c>
      <c r="I37" s="97" t="s">
        <v>38</v>
      </c>
      <c r="K37" s="7"/>
      <c r="L37" s="61"/>
      <c r="M37" s="62"/>
      <c r="N37" s="7"/>
      <c r="O37" s="61"/>
      <c r="P37" s="62"/>
      <c r="Q37" s="7"/>
      <c r="R37" s="61"/>
      <c r="S37" s="62"/>
      <c r="T37" s="7"/>
      <c r="U37" s="61"/>
      <c r="V37" s="62"/>
      <c r="W37" s="7"/>
      <c r="X37" s="61"/>
      <c r="Y37" s="62"/>
      <c r="Z37" s="7"/>
      <c r="AA37" s="61"/>
      <c r="AB37" s="62"/>
      <c r="AC37" s="7"/>
      <c r="AD37" s="61"/>
      <c r="AE37" s="62"/>
      <c r="AF37" s="7"/>
      <c r="AG37" s="61"/>
      <c r="AH37" s="62"/>
      <c r="AI37" s="7"/>
      <c r="AJ37" s="61"/>
      <c r="AK37" s="62"/>
      <c r="AL37" s="7"/>
      <c r="AM37" s="61"/>
      <c r="AN37" s="62"/>
      <c r="AO37" s="7"/>
      <c r="AP37" s="61"/>
      <c r="AQ37" s="62"/>
      <c r="AR37" s="7"/>
      <c r="AS37" s="61"/>
      <c r="AT37" s="62"/>
      <c r="AV37" s="63"/>
      <c r="AW37" s="64"/>
      <c r="AX37" s="65"/>
    </row>
    <row r="38" spans="2:50" ht="18" customHeight="1">
      <c r="B38" s="69"/>
      <c r="C38" s="100"/>
      <c r="D38" s="108"/>
      <c r="F38" s="108"/>
      <c r="H38" s="96"/>
      <c r="I38" s="97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V38" s="66"/>
      <c r="AW38" s="67"/>
      <c r="AX38" s="68"/>
    </row>
    <row r="39" spans="2:50" ht="18" customHeight="1">
      <c r="B39" s="69"/>
      <c r="C39" s="100">
        <v>16</v>
      </c>
      <c r="D39" s="108" t="s">
        <v>63</v>
      </c>
      <c r="F39" s="108" t="s">
        <v>64</v>
      </c>
      <c r="H39" s="95">
        <v>1</v>
      </c>
      <c r="I39" s="97" t="s">
        <v>38</v>
      </c>
      <c r="K39" s="7"/>
      <c r="L39" s="61"/>
      <c r="M39" s="62"/>
      <c r="N39" s="7"/>
      <c r="O39" s="61"/>
      <c r="P39" s="62"/>
      <c r="Q39" s="7"/>
      <c r="R39" s="61"/>
      <c r="S39" s="62"/>
      <c r="T39" s="7"/>
      <c r="U39" s="61"/>
      <c r="V39" s="62"/>
      <c r="W39" s="7"/>
      <c r="X39" s="61"/>
      <c r="Y39" s="62"/>
      <c r="Z39" s="7"/>
      <c r="AA39" s="61"/>
      <c r="AB39" s="62"/>
      <c r="AC39" s="7"/>
      <c r="AD39" s="61"/>
      <c r="AE39" s="62"/>
      <c r="AF39" s="7"/>
      <c r="AG39" s="61"/>
      <c r="AH39" s="62"/>
      <c r="AI39" s="7"/>
      <c r="AJ39" s="61"/>
      <c r="AK39" s="62"/>
      <c r="AL39" s="7"/>
      <c r="AM39" s="61"/>
      <c r="AN39" s="62"/>
      <c r="AO39" s="7"/>
      <c r="AP39" s="61"/>
      <c r="AQ39" s="62"/>
      <c r="AR39" s="7"/>
      <c r="AS39" s="61"/>
      <c r="AT39" s="62"/>
      <c r="AV39" s="63"/>
      <c r="AW39" s="64"/>
      <c r="AX39" s="65"/>
    </row>
    <row r="40" spans="2:50" ht="18" customHeight="1">
      <c r="B40" s="69"/>
      <c r="C40" s="100"/>
      <c r="D40" s="108"/>
      <c r="F40" s="108"/>
      <c r="H40" s="96"/>
      <c r="I40" s="97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V40" s="66"/>
      <c r="AW40" s="67"/>
      <c r="AX40" s="68"/>
    </row>
    <row r="41" spans="2:50" ht="6.75" customHeight="1">
      <c r="I41" s="8"/>
    </row>
    <row r="42" spans="2:50" ht="15.75" customHeight="1">
      <c r="B42" s="69" t="s">
        <v>65</v>
      </c>
      <c r="C42" s="79">
        <v>17</v>
      </c>
      <c r="D42" s="104" t="s">
        <v>66</v>
      </c>
      <c r="F42" s="104" t="s">
        <v>67</v>
      </c>
      <c r="H42" s="84"/>
      <c r="I42" s="85" t="s">
        <v>38</v>
      </c>
      <c r="K42" s="7"/>
      <c r="L42" s="61"/>
      <c r="M42" s="62"/>
      <c r="N42" s="7"/>
      <c r="O42" s="61"/>
      <c r="P42" s="62"/>
      <c r="Q42" s="7"/>
      <c r="R42" s="61"/>
      <c r="S42" s="62"/>
      <c r="T42" s="7"/>
      <c r="U42" s="61"/>
      <c r="V42" s="62"/>
      <c r="W42" s="7"/>
      <c r="X42" s="61"/>
      <c r="Y42" s="62"/>
      <c r="Z42" s="7"/>
      <c r="AA42" s="61"/>
      <c r="AB42" s="62"/>
      <c r="AC42" s="7"/>
      <c r="AD42" s="61"/>
      <c r="AE42" s="62"/>
      <c r="AF42" s="7"/>
      <c r="AG42" s="61"/>
      <c r="AH42" s="62"/>
      <c r="AI42" s="7"/>
      <c r="AJ42" s="61"/>
      <c r="AK42" s="62"/>
      <c r="AL42" s="7"/>
      <c r="AM42" s="61"/>
      <c r="AN42" s="62"/>
      <c r="AO42" s="7"/>
      <c r="AP42" s="61"/>
      <c r="AQ42" s="62"/>
      <c r="AR42" s="7"/>
      <c r="AS42" s="61"/>
      <c r="AT42" s="62"/>
      <c r="AV42" s="63"/>
      <c r="AW42" s="64"/>
      <c r="AX42" s="65"/>
    </row>
    <row r="43" spans="2:50" ht="15.75" customHeight="1">
      <c r="B43" s="69"/>
      <c r="C43" s="79"/>
      <c r="D43" s="104"/>
      <c r="F43" s="104"/>
      <c r="H43" s="84"/>
      <c r="I43" s="85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V43" s="66"/>
      <c r="AW43" s="67"/>
      <c r="AX43" s="68"/>
    </row>
    <row r="44" spans="2:50" ht="20.25" customHeight="1">
      <c r="B44" s="69"/>
      <c r="C44" s="79">
        <v>18</v>
      </c>
      <c r="D44" s="104" t="s">
        <v>68</v>
      </c>
      <c r="F44" s="104" t="s">
        <v>69</v>
      </c>
      <c r="H44" s="78">
        <v>1</v>
      </c>
      <c r="I44" s="85" t="s">
        <v>28</v>
      </c>
      <c r="K44" s="7"/>
      <c r="L44" s="61"/>
      <c r="M44" s="62"/>
      <c r="N44" s="7"/>
      <c r="O44" s="61"/>
      <c r="P44" s="62"/>
      <c r="Q44" s="7"/>
      <c r="R44" s="61"/>
      <c r="S44" s="62"/>
      <c r="T44" s="7"/>
      <c r="U44" s="61"/>
      <c r="V44" s="62"/>
      <c r="W44" s="7"/>
      <c r="X44" s="61"/>
      <c r="Y44" s="62"/>
      <c r="Z44" s="7"/>
      <c r="AA44" s="61"/>
      <c r="AB44" s="62"/>
      <c r="AC44" s="7"/>
      <c r="AD44" s="61"/>
      <c r="AE44" s="62"/>
      <c r="AF44" s="7"/>
      <c r="AG44" s="61"/>
      <c r="AH44" s="62"/>
      <c r="AI44" s="7"/>
      <c r="AJ44" s="61"/>
      <c r="AK44" s="62"/>
      <c r="AL44" s="7"/>
      <c r="AM44" s="61"/>
      <c r="AN44" s="62"/>
      <c r="AO44" s="7"/>
      <c r="AP44" s="61"/>
      <c r="AQ44" s="62"/>
      <c r="AR44" s="7"/>
      <c r="AS44" s="61"/>
      <c r="AT44" s="62"/>
      <c r="AV44" s="63"/>
      <c r="AW44" s="64"/>
      <c r="AX44" s="65"/>
    </row>
    <row r="45" spans="2:50" ht="20.25" customHeight="1">
      <c r="B45" s="69"/>
      <c r="C45" s="79"/>
      <c r="D45" s="104"/>
      <c r="F45" s="104"/>
      <c r="H45" s="73"/>
      <c r="I45" s="85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V45" s="66"/>
      <c r="AW45" s="67"/>
      <c r="AX45" s="68"/>
    </row>
    <row r="46" spans="2:50" ht="24.75" customHeight="1">
      <c r="B46" s="69"/>
      <c r="C46" s="79">
        <v>19</v>
      </c>
      <c r="D46" s="104" t="s">
        <v>70</v>
      </c>
      <c r="F46" s="104" t="s">
        <v>71</v>
      </c>
      <c r="H46" s="84" t="s">
        <v>72</v>
      </c>
      <c r="I46" s="85" t="s">
        <v>28</v>
      </c>
      <c r="K46" s="7"/>
      <c r="L46" s="61"/>
      <c r="M46" s="62"/>
      <c r="N46" s="7"/>
      <c r="O46" s="61"/>
      <c r="P46" s="62"/>
      <c r="Q46" s="7"/>
      <c r="R46" s="61"/>
      <c r="S46" s="62"/>
      <c r="T46" s="7"/>
      <c r="U46" s="61"/>
      <c r="V46" s="62"/>
      <c r="W46" s="7"/>
      <c r="X46" s="61"/>
      <c r="Y46" s="62"/>
      <c r="Z46" s="7"/>
      <c r="AA46" s="61"/>
      <c r="AB46" s="62"/>
      <c r="AC46" s="7"/>
      <c r="AD46" s="61"/>
      <c r="AE46" s="62"/>
      <c r="AF46" s="7"/>
      <c r="AG46" s="61"/>
      <c r="AH46" s="62"/>
      <c r="AI46" s="7"/>
      <c r="AJ46" s="61"/>
      <c r="AK46" s="62"/>
      <c r="AL46" s="7"/>
      <c r="AM46" s="61"/>
      <c r="AN46" s="62"/>
      <c r="AO46" s="7"/>
      <c r="AP46" s="61"/>
      <c r="AQ46" s="62"/>
      <c r="AR46" s="7"/>
      <c r="AS46" s="61"/>
      <c r="AT46" s="62"/>
      <c r="AV46" s="63"/>
      <c r="AW46" s="64"/>
      <c r="AX46" s="65"/>
    </row>
    <row r="47" spans="2:50" ht="24.75" customHeight="1">
      <c r="B47" s="69"/>
      <c r="C47" s="79"/>
      <c r="D47" s="104"/>
      <c r="F47" s="104"/>
      <c r="H47" s="84"/>
      <c r="I47" s="85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V47" s="66"/>
      <c r="AW47" s="67"/>
      <c r="AX47" s="68"/>
    </row>
    <row r="48" spans="2:50" ht="24.75" customHeight="1">
      <c r="B48" s="69"/>
      <c r="C48" s="79">
        <v>20</v>
      </c>
      <c r="D48" s="104" t="s">
        <v>73</v>
      </c>
      <c r="F48" s="110" t="s">
        <v>74</v>
      </c>
      <c r="H48" s="121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3"/>
      <c r="AW48" s="64"/>
      <c r="AX48" s="65"/>
    </row>
    <row r="49" spans="2:50" ht="24.75" customHeight="1">
      <c r="B49" s="69"/>
      <c r="C49" s="79"/>
      <c r="D49" s="104"/>
      <c r="F49" s="110"/>
      <c r="H49" s="121"/>
      <c r="I49" s="85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V49" s="66"/>
      <c r="AW49" s="67"/>
      <c r="AX49" s="68"/>
    </row>
    <row r="50" spans="2:50" ht="21" customHeight="1">
      <c r="B50" s="69"/>
      <c r="C50" s="79">
        <v>21</v>
      </c>
      <c r="D50" s="104" t="s">
        <v>75</v>
      </c>
      <c r="F50" s="104" t="s">
        <v>76</v>
      </c>
      <c r="H50" s="120">
        <v>5.5</v>
      </c>
      <c r="I50" s="85" t="s">
        <v>28</v>
      </c>
      <c r="K50" s="7"/>
      <c r="L50" s="61"/>
      <c r="M50" s="62"/>
      <c r="N50" s="7"/>
      <c r="O50" s="61"/>
      <c r="P50" s="62"/>
      <c r="Q50" s="7"/>
      <c r="R50" s="61"/>
      <c r="S50" s="62"/>
      <c r="T50" s="7"/>
      <c r="U50" s="61"/>
      <c r="V50" s="62"/>
      <c r="W50" s="7"/>
      <c r="X50" s="61"/>
      <c r="Y50" s="62"/>
      <c r="Z50" s="7"/>
      <c r="AA50" s="61"/>
      <c r="AB50" s="62"/>
      <c r="AC50" s="7"/>
      <c r="AD50" s="61"/>
      <c r="AE50" s="62"/>
      <c r="AF50" s="7"/>
      <c r="AG50" s="61"/>
      <c r="AH50" s="62"/>
      <c r="AI50" s="7"/>
      <c r="AJ50" s="61"/>
      <c r="AK50" s="62"/>
      <c r="AL50" s="7"/>
      <c r="AM50" s="61"/>
      <c r="AN50" s="62"/>
      <c r="AO50" s="7"/>
      <c r="AP50" s="61"/>
      <c r="AQ50" s="62"/>
      <c r="AR50" s="7"/>
      <c r="AS50" s="61"/>
      <c r="AT50" s="62"/>
      <c r="AV50" s="63"/>
      <c r="AW50" s="64"/>
      <c r="AX50" s="65"/>
    </row>
    <row r="51" spans="2:50" ht="21" customHeight="1">
      <c r="B51" s="69"/>
      <c r="C51" s="79"/>
      <c r="D51" s="104"/>
      <c r="F51" s="104"/>
      <c r="H51" s="120"/>
      <c r="I51" s="85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V51" s="66"/>
      <c r="AW51" s="67"/>
      <c r="AX51" s="68"/>
    </row>
    <row r="52" spans="2:50" ht="20.25" customHeight="1">
      <c r="B52" s="69"/>
      <c r="C52" s="79">
        <v>22</v>
      </c>
      <c r="D52" s="104" t="s">
        <v>77</v>
      </c>
      <c r="F52" s="104" t="s">
        <v>78</v>
      </c>
      <c r="H52" s="121">
        <v>3</v>
      </c>
      <c r="I52" s="85" t="s">
        <v>28</v>
      </c>
      <c r="K52" s="7"/>
      <c r="L52" s="61"/>
      <c r="M52" s="62"/>
      <c r="N52" s="7"/>
      <c r="O52" s="61"/>
      <c r="P52" s="62"/>
      <c r="Q52" s="7"/>
      <c r="R52" s="61"/>
      <c r="S52" s="62"/>
      <c r="T52" s="7"/>
      <c r="U52" s="61"/>
      <c r="V52" s="62"/>
      <c r="W52" s="7"/>
      <c r="X52" s="61"/>
      <c r="Y52" s="62"/>
      <c r="Z52" s="7"/>
      <c r="AA52" s="61"/>
      <c r="AB52" s="62"/>
      <c r="AC52" s="7"/>
      <c r="AD52" s="61"/>
      <c r="AE52" s="62"/>
      <c r="AF52" s="7"/>
      <c r="AG52" s="61"/>
      <c r="AH52" s="62"/>
      <c r="AI52" s="7"/>
      <c r="AJ52" s="61"/>
      <c r="AK52" s="62"/>
      <c r="AL52" s="7"/>
      <c r="AM52" s="61"/>
      <c r="AN52" s="62"/>
      <c r="AO52" s="7"/>
      <c r="AP52" s="61"/>
      <c r="AQ52" s="62"/>
      <c r="AR52" s="7"/>
      <c r="AS52" s="61"/>
      <c r="AT52" s="62"/>
      <c r="AV52" s="63"/>
      <c r="AW52" s="64"/>
      <c r="AX52" s="65"/>
    </row>
    <row r="53" spans="2:50" ht="20.25" customHeight="1">
      <c r="B53" s="69"/>
      <c r="C53" s="79"/>
      <c r="D53" s="104"/>
      <c r="F53" s="104"/>
      <c r="H53" s="121"/>
      <c r="I53" s="85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V53" s="66"/>
      <c r="AW53" s="67"/>
      <c r="AX53" s="68"/>
    </row>
    <row r="54" spans="2:50" ht="20.25" customHeight="1">
      <c r="B54" s="69"/>
      <c r="C54" s="79">
        <v>23</v>
      </c>
      <c r="D54" s="104" t="s">
        <v>79</v>
      </c>
      <c r="F54" s="110" t="s">
        <v>80</v>
      </c>
      <c r="H54" s="84">
        <v>15</v>
      </c>
      <c r="I54" s="85" t="s">
        <v>38</v>
      </c>
      <c r="K54" s="63"/>
      <c r="L54" s="64"/>
      <c r="M54" s="65"/>
      <c r="N54" s="63"/>
      <c r="O54" s="64"/>
      <c r="P54" s="65"/>
      <c r="Q54" s="63"/>
      <c r="R54" s="64"/>
      <c r="S54" s="65"/>
      <c r="T54" s="63"/>
      <c r="U54" s="64"/>
      <c r="V54" s="65"/>
      <c r="W54" s="63"/>
      <c r="X54" s="64"/>
      <c r="Y54" s="65"/>
      <c r="Z54" s="63"/>
      <c r="AA54" s="64"/>
      <c r="AB54" s="65"/>
      <c r="AC54" s="63"/>
      <c r="AD54" s="64"/>
      <c r="AE54" s="65"/>
      <c r="AF54" s="63"/>
      <c r="AG54" s="64"/>
      <c r="AH54" s="65"/>
      <c r="AI54" s="63"/>
      <c r="AJ54" s="64"/>
      <c r="AK54" s="65"/>
      <c r="AL54" s="63"/>
      <c r="AM54" s="64"/>
      <c r="AN54" s="65"/>
      <c r="AO54" s="63"/>
      <c r="AP54" s="64"/>
      <c r="AQ54" s="65"/>
      <c r="AR54" s="63"/>
      <c r="AS54" s="64"/>
      <c r="AT54" s="65"/>
      <c r="AV54" s="63"/>
      <c r="AW54" s="64"/>
      <c r="AX54" s="65"/>
    </row>
    <row r="55" spans="2:50" ht="20.25" customHeight="1">
      <c r="B55" s="69"/>
      <c r="C55" s="79"/>
      <c r="D55" s="104"/>
      <c r="F55" s="110"/>
      <c r="H55" s="84"/>
      <c r="I55" s="85"/>
      <c r="K55" s="66"/>
      <c r="L55" s="67"/>
      <c r="M55" s="68"/>
      <c r="N55" s="66"/>
      <c r="O55" s="67"/>
      <c r="P55" s="68"/>
      <c r="Q55" s="66"/>
      <c r="R55" s="67"/>
      <c r="S55" s="68"/>
      <c r="T55" s="66"/>
      <c r="U55" s="67"/>
      <c r="V55" s="68"/>
      <c r="W55" s="66"/>
      <c r="X55" s="67"/>
      <c r="Y55" s="68"/>
      <c r="Z55" s="66"/>
      <c r="AA55" s="67"/>
      <c r="AB55" s="68"/>
      <c r="AC55" s="66"/>
      <c r="AD55" s="67"/>
      <c r="AE55" s="68"/>
      <c r="AF55" s="66"/>
      <c r="AG55" s="67"/>
      <c r="AH55" s="68"/>
      <c r="AI55" s="66"/>
      <c r="AJ55" s="67"/>
      <c r="AK55" s="68"/>
      <c r="AL55" s="66"/>
      <c r="AM55" s="67"/>
      <c r="AN55" s="68"/>
      <c r="AO55" s="66"/>
      <c r="AP55" s="67"/>
      <c r="AQ55" s="68"/>
      <c r="AR55" s="66"/>
      <c r="AS55" s="67"/>
      <c r="AT55" s="68"/>
      <c r="AV55" s="66"/>
      <c r="AW55" s="67"/>
      <c r="AX55" s="68"/>
    </row>
    <row r="56" spans="2:50" ht="20.25" customHeight="1">
      <c r="B56" s="69"/>
      <c r="C56" s="79">
        <v>24</v>
      </c>
      <c r="D56" s="104" t="s">
        <v>81</v>
      </c>
      <c r="F56" s="104" t="s">
        <v>82</v>
      </c>
      <c r="H56" s="78">
        <v>0.85</v>
      </c>
      <c r="I56" s="85" t="s">
        <v>28</v>
      </c>
      <c r="K56" s="7"/>
      <c r="L56" s="61"/>
      <c r="M56" s="62"/>
      <c r="N56" s="7"/>
      <c r="O56" s="61"/>
      <c r="P56" s="62"/>
      <c r="Q56" s="7"/>
      <c r="R56" s="61"/>
      <c r="S56" s="62"/>
      <c r="T56" s="7"/>
      <c r="U56" s="61"/>
      <c r="V56" s="62"/>
      <c r="W56" s="7"/>
      <c r="X56" s="61"/>
      <c r="Y56" s="62"/>
      <c r="Z56" s="7"/>
      <c r="AA56" s="61"/>
      <c r="AB56" s="62"/>
      <c r="AC56" s="7"/>
      <c r="AD56" s="61"/>
      <c r="AE56" s="62"/>
      <c r="AF56" s="7"/>
      <c r="AG56" s="61"/>
      <c r="AH56" s="62"/>
      <c r="AI56" s="7"/>
      <c r="AJ56" s="61"/>
      <c r="AK56" s="62"/>
      <c r="AL56" s="7"/>
      <c r="AM56" s="61"/>
      <c r="AN56" s="62"/>
      <c r="AO56" s="7"/>
      <c r="AP56" s="61"/>
      <c r="AQ56" s="62"/>
      <c r="AR56" s="7"/>
      <c r="AS56" s="61"/>
      <c r="AT56" s="62"/>
      <c r="AV56" s="63"/>
      <c r="AW56" s="64"/>
      <c r="AX56" s="65"/>
    </row>
    <row r="57" spans="2:50" ht="20.25" customHeight="1">
      <c r="B57" s="69"/>
      <c r="C57" s="79"/>
      <c r="D57" s="104"/>
      <c r="F57" s="104"/>
      <c r="H57" s="73"/>
      <c r="I57" s="85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V57" s="66"/>
      <c r="AW57" s="67"/>
      <c r="AX57" s="68"/>
    </row>
    <row r="58" spans="2:50" ht="21.75" customHeight="1">
      <c r="B58" s="69"/>
      <c r="C58" s="116">
        <v>25</v>
      </c>
      <c r="D58" s="110" t="s">
        <v>83</v>
      </c>
      <c r="F58" s="110" t="s">
        <v>84</v>
      </c>
      <c r="H58" s="73" t="s">
        <v>72</v>
      </c>
      <c r="I58" s="74" t="s">
        <v>38</v>
      </c>
      <c r="K58" s="7"/>
      <c r="L58" s="61"/>
      <c r="M58" s="62"/>
      <c r="N58" s="7"/>
      <c r="O58" s="61"/>
      <c r="P58" s="62"/>
      <c r="Q58" s="7"/>
      <c r="R58" s="61"/>
      <c r="S58" s="62"/>
      <c r="T58" s="7"/>
      <c r="U58" s="61"/>
      <c r="V58" s="62"/>
      <c r="W58" s="7"/>
      <c r="X58" s="61"/>
      <c r="Y58" s="62"/>
      <c r="Z58" s="7"/>
      <c r="AA58" s="61"/>
      <c r="AB58" s="62"/>
      <c r="AC58" s="7"/>
      <c r="AD58" s="61"/>
      <c r="AE58" s="62"/>
      <c r="AF58" s="7"/>
      <c r="AG58" s="61"/>
      <c r="AH58" s="62"/>
      <c r="AI58" s="7"/>
      <c r="AJ58" s="61"/>
      <c r="AK58" s="62"/>
      <c r="AL58" s="7"/>
      <c r="AM58" s="61"/>
      <c r="AN58" s="62"/>
      <c r="AO58" s="7"/>
      <c r="AP58" s="61"/>
      <c r="AQ58" s="62"/>
      <c r="AR58" s="7"/>
      <c r="AS58" s="61"/>
      <c r="AT58" s="62"/>
      <c r="AV58" s="63"/>
      <c r="AW58" s="64"/>
      <c r="AX58" s="65"/>
    </row>
    <row r="59" spans="2:50" ht="21.75" customHeight="1">
      <c r="B59" s="69"/>
      <c r="C59" s="116"/>
      <c r="D59" s="110"/>
      <c r="F59" s="110"/>
      <c r="H59" s="73"/>
      <c r="I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V59" s="66"/>
      <c r="AW59" s="67"/>
      <c r="AX59" s="68"/>
    </row>
    <row r="60" spans="2:50" ht="18" customHeight="1">
      <c r="B60" s="69"/>
      <c r="C60" s="100">
        <v>26</v>
      </c>
      <c r="D60" s="108" t="s">
        <v>63</v>
      </c>
      <c r="F60" s="108" t="s">
        <v>85</v>
      </c>
      <c r="H60" s="95">
        <v>1</v>
      </c>
      <c r="I60" s="97" t="s">
        <v>28</v>
      </c>
      <c r="K60" s="7"/>
      <c r="L60" s="61"/>
      <c r="M60" s="62"/>
      <c r="N60" s="7"/>
      <c r="O60" s="61"/>
      <c r="P60" s="62"/>
      <c r="Q60" s="7"/>
      <c r="R60" s="61"/>
      <c r="S60" s="62"/>
      <c r="T60" s="7"/>
      <c r="U60" s="61"/>
      <c r="V60" s="62"/>
      <c r="W60" s="7"/>
      <c r="X60" s="61"/>
      <c r="Y60" s="62"/>
      <c r="Z60" s="7"/>
      <c r="AA60" s="61"/>
      <c r="AB60" s="62"/>
      <c r="AC60" s="7"/>
      <c r="AD60" s="61"/>
      <c r="AE60" s="62"/>
      <c r="AF60" s="7"/>
      <c r="AG60" s="61"/>
      <c r="AH60" s="62"/>
      <c r="AI60" s="7"/>
      <c r="AJ60" s="61"/>
      <c r="AK60" s="62"/>
      <c r="AL60" s="7"/>
      <c r="AM60" s="61"/>
      <c r="AN60" s="62"/>
      <c r="AO60" s="7"/>
      <c r="AP60" s="61"/>
      <c r="AQ60" s="62"/>
      <c r="AR60" s="7"/>
      <c r="AS60" s="61"/>
      <c r="AT60" s="62"/>
      <c r="AV60" s="63"/>
      <c r="AW60" s="64"/>
      <c r="AX60" s="65"/>
    </row>
    <row r="61" spans="2:50" ht="18" customHeight="1">
      <c r="B61" s="69"/>
      <c r="C61" s="100"/>
      <c r="D61" s="108"/>
      <c r="F61" s="108"/>
      <c r="H61" s="96"/>
      <c r="I61" s="97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V61" s="66"/>
      <c r="AW61" s="67"/>
      <c r="AX61" s="68"/>
    </row>
    <row r="62" spans="2:50" ht="6" customHeight="1">
      <c r="I62" s="8"/>
    </row>
    <row r="63" spans="2:50">
      <c r="B63" s="69" t="s">
        <v>86</v>
      </c>
      <c r="C63" s="79">
        <v>27</v>
      </c>
      <c r="D63" s="104" t="s">
        <v>87</v>
      </c>
      <c r="F63" s="104" t="s">
        <v>88</v>
      </c>
      <c r="H63" s="86">
        <v>1</v>
      </c>
      <c r="I63" s="85" t="s">
        <v>28</v>
      </c>
      <c r="K63" s="7"/>
      <c r="L63" s="61"/>
      <c r="M63" s="62"/>
      <c r="N63" s="7"/>
      <c r="O63" s="61"/>
      <c r="P63" s="62"/>
      <c r="Q63" s="7"/>
      <c r="R63" s="61"/>
      <c r="S63" s="62"/>
      <c r="T63" s="7"/>
      <c r="U63" s="61"/>
      <c r="V63" s="62"/>
      <c r="W63" s="7"/>
      <c r="X63" s="61"/>
      <c r="Y63" s="62"/>
      <c r="Z63" s="7"/>
      <c r="AA63" s="61"/>
      <c r="AB63" s="62"/>
      <c r="AC63" s="7"/>
      <c r="AD63" s="61"/>
      <c r="AE63" s="62"/>
      <c r="AF63" s="7"/>
      <c r="AG63" s="61"/>
      <c r="AH63" s="62"/>
      <c r="AI63" s="7"/>
      <c r="AJ63" s="61"/>
      <c r="AK63" s="62"/>
      <c r="AL63" s="7"/>
      <c r="AM63" s="61"/>
      <c r="AN63" s="62"/>
      <c r="AO63" s="7"/>
      <c r="AP63" s="61"/>
      <c r="AQ63" s="62"/>
      <c r="AR63" s="7"/>
      <c r="AS63" s="61"/>
      <c r="AT63" s="62"/>
      <c r="AV63" s="63"/>
      <c r="AW63" s="64"/>
      <c r="AX63" s="65"/>
    </row>
    <row r="64" spans="2:50">
      <c r="B64" s="69"/>
      <c r="C64" s="79"/>
      <c r="D64" s="104"/>
      <c r="F64" s="104"/>
      <c r="H64" s="84"/>
      <c r="I64" s="8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V64" s="66"/>
      <c r="AW64" s="67"/>
      <c r="AX64" s="68"/>
    </row>
    <row r="65" spans="2:50">
      <c r="B65" s="69"/>
      <c r="C65" s="79">
        <v>28</v>
      </c>
      <c r="D65" s="104" t="s">
        <v>89</v>
      </c>
      <c r="F65" s="104" t="s">
        <v>90</v>
      </c>
      <c r="H65" s="84" t="s">
        <v>91</v>
      </c>
      <c r="I65" s="85" t="s">
        <v>38</v>
      </c>
      <c r="K65" s="7"/>
      <c r="L65" s="61"/>
      <c r="M65" s="62"/>
      <c r="N65" s="7"/>
      <c r="O65" s="61"/>
      <c r="P65" s="62"/>
      <c r="Q65" s="7"/>
      <c r="R65" s="61"/>
      <c r="S65" s="62"/>
      <c r="T65" s="7"/>
      <c r="U65" s="61"/>
      <c r="V65" s="62"/>
      <c r="W65" s="7"/>
      <c r="X65" s="61"/>
      <c r="Y65" s="62"/>
      <c r="Z65" s="7"/>
      <c r="AA65" s="61"/>
      <c r="AB65" s="62"/>
      <c r="AC65" s="7"/>
      <c r="AD65" s="61"/>
      <c r="AE65" s="62"/>
      <c r="AF65" s="7"/>
      <c r="AG65" s="61"/>
      <c r="AH65" s="62"/>
      <c r="AI65" s="7"/>
      <c r="AJ65" s="61"/>
      <c r="AK65" s="62"/>
      <c r="AL65" s="7"/>
      <c r="AM65" s="61"/>
      <c r="AN65" s="62"/>
      <c r="AO65" s="7"/>
      <c r="AP65" s="61"/>
      <c r="AQ65" s="62"/>
      <c r="AR65" s="7"/>
      <c r="AS65" s="61"/>
      <c r="AT65" s="62"/>
      <c r="AV65" s="63"/>
      <c r="AW65" s="64"/>
      <c r="AX65" s="65"/>
    </row>
    <row r="66" spans="2:50">
      <c r="B66" s="69"/>
      <c r="C66" s="79"/>
      <c r="D66" s="104"/>
      <c r="F66" s="104"/>
      <c r="H66" s="84"/>
      <c r="I66" s="8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1"/>
      <c r="AS66" s="98"/>
      <c r="AT66" s="62"/>
      <c r="AV66" s="66"/>
      <c r="AW66" s="67"/>
      <c r="AX66" s="68"/>
    </row>
    <row r="67" spans="2:50">
      <c r="B67" s="69"/>
      <c r="C67" s="79">
        <v>29</v>
      </c>
      <c r="D67" s="104" t="s">
        <v>92</v>
      </c>
      <c r="F67" s="104" t="s">
        <v>93</v>
      </c>
      <c r="H67" s="84" t="s">
        <v>94</v>
      </c>
      <c r="I67" s="85" t="s">
        <v>28</v>
      </c>
      <c r="K67" s="7"/>
      <c r="L67" s="61"/>
      <c r="M67" s="62"/>
      <c r="N67" s="7"/>
      <c r="O67" s="61"/>
      <c r="P67" s="62"/>
      <c r="Q67" s="7"/>
      <c r="R67" s="61"/>
      <c r="S67" s="62"/>
      <c r="T67" s="7"/>
      <c r="U67" s="61"/>
      <c r="V67" s="62"/>
      <c r="W67" s="7"/>
      <c r="X67" s="61"/>
      <c r="Y67" s="62"/>
      <c r="Z67" s="7"/>
      <c r="AA67" s="61"/>
      <c r="AB67" s="62"/>
      <c r="AC67" s="7"/>
      <c r="AD67" s="61"/>
      <c r="AE67" s="62"/>
      <c r="AF67" s="7"/>
      <c r="AG67" s="61"/>
      <c r="AH67" s="62"/>
      <c r="AI67" s="7"/>
      <c r="AJ67" s="61"/>
      <c r="AK67" s="62"/>
      <c r="AL67" s="7"/>
      <c r="AM67" s="61"/>
      <c r="AN67" s="62"/>
      <c r="AO67" s="7"/>
      <c r="AP67" s="61"/>
      <c r="AQ67" s="62"/>
      <c r="AR67" s="7"/>
      <c r="AS67" s="61"/>
      <c r="AT67" s="62"/>
      <c r="AV67" s="63"/>
      <c r="AW67" s="64"/>
      <c r="AX67" s="65"/>
    </row>
    <row r="68" spans="2:50">
      <c r="B68" s="69"/>
      <c r="C68" s="79"/>
      <c r="D68" s="104"/>
      <c r="F68" s="104"/>
      <c r="H68" s="84"/>
      <c r="I68" s="8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1"/>
      <c r="AJ68" s="98"/>
      <c r="AK68" s="62"/>
      <c r="AL68" s="60"/>
      <c r="AM68" s="60"/>
      <c r="AN68" s="60"/>
      <c r="AO68" s="60"/>
      <c r="AP68" s="60"/>
      <c r="AQ68" s="60"/>
      <c r="AR68" s="60"/>
      <c r="AS68" s="60"/>
      <c r="AT68" s="60"/>
      <c r="AV68" s="66"/>
      <c r="AW68" s="67"/>
      <c r="AX68" s="68"/>
    </row>
    <row r="69" spans="2:50">
      <c r="B69" s="69"/>
      <c r="C69" s="100">
        <v>30</v>
      </c>
      <c r="D69" s="108" t="s">
        <v>63</v>
      </c>
      <c r="F69" s="108" t="s">
        <v>95</v>
      </c>
      <c r="H69" s="95">
        <v>1</v>
      </c>
      <c r="I69" s="97" t="s">
        <v>28</v>
      </c>
      <c r="K69" s="7"/>
      <c r="L69" s="61"/>
      <c r="M69" s="62"/>
      <c r="N69" s="7"/>
      <c r="O69" s="61"/>
      <c r="P69" s="62"/>
      <c r="Q69" s="7"/>
      <c r="R69" s="61"/>
      <c r="S69" s="62"/>
      <c r="T69" s="7"/>
      <c r="U69" s="61"/>
      <c r="V69" s="62"/>
      <c r="W69" s="7"/>
      <c r="X69" s="61"/>
      <c r="Y69" s="62"/>
      <c r="Z69" s="7"/>
      <c r="AA69" s="61"/>
      <c r="AB69" s="62"/>
      <c r="AC69" s="7"/>
      <c r="AD69" s="61"/>
      <c r="AE69" s="62"/>
      <c r="AF69" s="7"/>
      <c r="AG69" s="61"/>
      <c r="AH69" s="62"/>
      <c r="AI69" s="7"/>
      <c r="AJ69" s="61"/>
      <c r="AK69" s="62"/>
      <c r="AL69" s="7"/>
      <c r="AM69" s="61"/>
      <c r="AN69" s="62"/>
      <c r="AO69" s="7"/>
      <c r="AP69" s="61"/>
      <c r="AQ69" s="62"/>
      <c r="AR69" s="7"/>
      <c r="AS69" s="61"/>
      <c r="AT69" s="62"/>
      <c r="AV69" s="63"/>
      <c r="AW69" s="64"/>
      <c r="AX69" s="65"/>
    </row>
    <row r="70" spans="2:50">
      <c r="B70" s="69"/>
      <c r="C70" s="100"/>
      <c r="D70" s="108"/>
      <c r="F70" s="108"/>
      <c r="H70" s="96"/>
      <c r="I70" s="97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V70" s="66"/>
      <c r="AW70" s="67"/>
      <c r="AX70" s="68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69" t="s">
        <v>96</v>
      </c>
      <c r="C72" s="79">
        <v>31</v>
      </c>
      <c r="D72" s="104" t="s">
        <v>97</v>
      </c>
      <c r="F72" s="104" t="s">
        <v>98</v>
      </c>
      <c r="H72" s="78">
        <v>0.8</v>
      </c>
      <c r="I72" s="85" t="s">
        <v>38</v>
      </c>
      <c r="K72" s="7"/>
      <c r="L72" s="61"/>
      <c r="M72" s="62"/>
      <c r="N72" s="7"/>
      <c r="O72" s="61"/>
      <c r="P72" s="62"/>
      <c r="Q72" s="7"/>
      <c r="R72" s="61"/>
      <c r="S72" s="62"/>
      <c r="T72" s="7"/>
      <c r="U72" s="61"/>
      <c r="V72" s="62"/>
      <c r="W72" s="7"/>
      <c r="X72" s="61"/>
      <c r="Y72" s="62"/>
      <c r="Z72" s="7"/>
      <c r="AA72" s="61"/>
      <c r="AB72" s="62"/>
      <c r="AC72" s="7"/>
      <c r="AD72" s="61"/>
      <c r="AE72" s="62"/>
      <c r="AF72" s="7"/>
      <c r="AG72" s="61"/>
      <c r="AH72" s="62"/>
      <c r="AI72" s="7"/>
      <c r="AJ72" s="61"/>
      <c r="AK72" s="62"/>
      <c r="AL72" s="7"/>
      <c r="AM72" s="61"/>
      <c r="AN72" s="62"/>
      <c r="AO72" s="7"/>
      <c r="AP72" s="61"/>
      <c r="AQ72" s="62"/>
      <c r="AR72" s="7"/>
      <c r="AS72" s="61"/>
      <c r="AT72" s="62"/>
      <c r="AV72" s="63"/>
      <c r="AW72" s="64"/>
      <c r="AX72" s="65"/>
    </row>
    <row r="73" spans="2:50">
      <c r="B73" s="69"/>
      <c r="C73" s="79"/>
      <c r="D73" s="104"/>
      <c r="F73" s="104"/>
      <c r="H73" s="73"/>
      <c r="I73" s="8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V73" s="66"/>
      <c r="AW73" s="67"/>
      <c r="AX73" s="68"/>
    </row>
    <row r="74" spans="2:50">
      <c r="B74" s="69"/>
      <c r="C74" s="79">
        <v>32</v>
      </c>
      <c r="D74" s="104" t="s">
        <v>99</v>
      </c>
      <c r="F74" s="104" t="s">
        <v>100</v>
      </c>
      <c r="H74" s="84" t="s">
        <v>101</v>
      </c>
      <c r="I74" s="85" t="s">
        <v>28</v>
      </c>
      <c r="K74" s="7"/>
      <c r="L74" s="61"/>
      <c r="M74" s="62"/>
      <c r="N74" s="7"/>
      <c r="O74" s="61"/>
      <c r="P74" s="62"/>
      <c r="Q74" s="7"/>
      <c r="R74" s="61"/>
      <c r="S74" s="62"/>
      <c r="T74" s="7"/>
      <c r="U74" s="61"/>
      <c r="V74" s="62"/>
      <c r="W74" s="7"/>
      <c r="X74" s="61"/>
      <c r="Y74" s="62"/>
      <c r="Z74" s="7"/>
      <c r="AA74" s="61"/>
      <c r="AB74" s="62"/>
      <c r="AC74" s="7"/>
      <c r="AD74" s="61"/>
      <c r="AE74" s="62"/>
      <c r="AF74" s="7"/>
      <c r="AG74" s="61"/>
      <c r="AH74" s="62"/>
      <c r="AI74" s="7"/>
      <c r="AJ74" s="61"/>
      <c r="AK74" s="62"/>
      <c r="AL74" s="7"/>
      <c r="AM74" s="61"/>
      <c r="AN74" s="62"/>
      <c r="AO74" s="7"/>
      <c r="AP74" s="61"/>
      <c r="AQ74" s="62"/>
      <c r="AR74" s="7"/>
      <c r="AS74" s="61"/>
      <c r="AT74" s="62"/>
      <c r="AV74" s="63"/>
      <c r="AW74" s="64"/>
      <c r="AX74" s="65"/>
    </row>
    <row r="75" spans="2:50">
      <c r="B75" s="69"/>
      <c r="C75" s="79"/>
      <c r="D75" s="104"/>
      <c r="F75" s="104"/>
      <c r="H75" s="84"/>
      <c r="I75" s="8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V75" s="66"/>
      <c r="AW75" s="67"/>
      <c r="AX75" s="68"/>
    </row>
    <row r="76" spans="2:50">
      <c r="B76" s="69"/>
      <c r="C76" s="79">
        <v>33</v>
      </c>
      <c r="D76" s="104" t="s">
        <v>102</v>
      </c>
      <c r="F76" s="104" t="s">
        <v>103</v>
      </c>
      <c r="H76" s="117" t="s">
        <v>104</v>
      </c>
      <c r="I76" s="85" t="s">
        <v>38</v>
      </c>
      <c r="K76" s="7"/>
      <c r="L76" s="61"/>
      <c r="M76" s="62"/>
      <c r="N76" s="7"/>
      <c r="O76" s="61"/>
      <c r="P76" s="62"/>
      <c r="Q76" s="7"/>
      <c r="R76" s="61"/>
      <c r="S76" s="62"/>
      <c r="T76" s="7"/>
      <c r="U76" s="61"/>
      <c r="V76" s="62"/>
      <c r="W76" s="7"/>
      <c r="X76" s="61"/>
      <c r="Y76" s="62"/>
      <c r="Z76" s="7"/>
      <c r="AA76" s="61"/>
      <c r="AB76" s="62"/>
      <c r="AC76" s="7"/>
      <c r="AD76" s="61"/>
      <c r="AE76" s="62"/>
      <c r="AF76" s="7"/>
      <c r="AG76" s="61"/>
      <c r="AH76" s="62"/>
      <c r="AI76" s="7"/>
      <c r="AJ76" s="61"/>
      <c r="AK76" s="62"/>
      <c r="AL76" s="7"/>
      <c r="AM76" s="61"/>
      <c r="AN76" s="62"/>
      <c r="AO76" s="7"/>
      <c r="AP76" s="61"/>
      <c r="AQ76" s="62"/>
      <c r="AR76" s="7"/>
      <c r="AS76" s="61"/>
      <c r="AT76" s="62"/>
      <c r="AV76" s="63"/>
      <c r="AW76" s="64"/>
      <c r="AX76" s="65"/>
    </row>
    <row r="77" spans="2:50">
      <c r="B77" s="69"/>
      <c r="C77" s="79"/>
      <c r="D77" s="104"/>
      <c r="F77" s="104"/>
      <c r="H77" s="117"/>
      <c r="I77" s="8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V77" s="66"/>
      <c r="AW77" s="67"/>
      <c r="AX77" s="68"/>
    </row>
    <row r="78" spans="2:50">
      <c r="B78" s="69"/>
      <c r="C78" s="79">
        <v>34</v>
      </c>
      <c r="D78" s="104" t="s">
        <v>105</v>
      </c>
      <c r="F78" s="104" t="s">
        <v>106</v>
      </c>
      <c r="H78" s="118">
        <v>7</v>
      </c>
      <c r="I78" s="85" t="s">
        <v>38</v>
      </c>
      <c r="K78" s="7"/>
      <c r="L78" s="61"/>
      <c r="M78" s="62"/>
      <c r="N78" s="7"/>
      <c r="O78" s="61"/>
      <c r="P78" s="62"/>
      <c r="Q78" s="7"/>
      <c r="R78" s="61"/>
      <c r="S78" s="62"/>
      <c r="T78" s="7"/>
      <c r="U78" s="61"/>
      <c r="V78" s="62"/>
      <c r="W78" s="7"/>
      <c r="X78" s="61"/>
      <c r="Y78" s="62"/>
      <c r="Z78" s="7"/>
      <c r="AA78" s="61"/>
      <c r="AB78" s="62"/>
      <c r="AC78" s="7"/>
      <c r="AD78" s="61"/>
      <c r="AE78" s="62"/>
      <c r="AF78" s="7"/>
      <c r="AG78" s="61"/>
      <c r="AH78" s="62"/>
      <c r="AI78" s="7"/>
      <c r="AJ78" s="61"/>
      <c r="AK78" s="62"/>
      <c r="AL78" s="7"/>
      <c r="AM78" s="61"/>
      <c r="AN78" s="62"/>
      <c r="AO78" s="7"/>
      <c r="AP78" s="61"/>
      <c r="AQ78" s="62"/>
      <c r="AR78" s="7"/>
      <c r="AS78" s="61"/>
      <c r="AT78" s="62"/>
      <c r="AV78" s="63"/>
      <c r="AW78" s="64"/>
      <c r="AX78" s="65"/>
    </row>
    <row r="79" spans="2:50">
      <c r="B79" s="69"/>
      <c r="C79" s="79"/>
      <c r="D79" s="104"/>
      <c r="F79" s="104"/>
      <c r="H79" s="118"/>
      <c r="I79" s="8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V79" s="66"/>
      <c r="AW79" s="67"/>
      <c r="AX79" s="68"/>
    </row>
    <row r="80" spans="2:50">
      <c r="B80" s="69"/>
      <c r="C80" s="79">
        <v>35</v>
      </c>
      <c r="D80" s="104" t="s">
        <v>107</v>
      </c>
      <c r="F80" s="104" t="s">
        <v>108</v>
      </c>
      <c r="H80" s="84"/>
      <c r="I80" s="85" t="s">
        <v>28</v>
      </c>
      <c r="K80" s="7"/>
      <c r="L80" s="61"/>
      <c r="M80" s="62"/>
      <c r="N80" s="7"/>
      <c r="O80" s="61"/>
      <c r="P80" s="62"/>
      <c r="Q80" s="7"/>
      <c r="R80" s="61"/>
      <c r="S80" s="62"/>
      <c r="T80" s="7"/>
      <c r="U80" s="61"/>
      <c r="V80" s="62"/>
      <c r="W80" s="7"/>
      <c r="X80" s="61"/>
      <c r="Y80" s="62"/>
      <c r="Z80" s="7"/>
      <c r="AA80" s="61"/>
      <c r="AB80" s="62"/>
      <c r="AC80" s="7"/>
      <c r="AD80" s="61"/>
      <c r="AE80" s="62"/>
      <c r="AF80" s="7"/>
      <c r="AG80" s="61"/>
      <c r="AH80" s="62"/>
      <c r="AI80" s="7"/>
      <c r="AJ80" s="61"/>
      <c r="AK80" s="62"/>
      <c r="AL80" s="7"/>
      <c r="AM80" s="61"/>
      <c r="AN80" s="62"/>
      <c r="AO80" s="7"/>
      <c r="AP80" s="61"/>
      <c r="AQ80" s="62"/>
      <c r="AR80" s="7"/>
      <c r="AS80" s="61"/>
      <c r="AT80" s="62"/>
      <c r="AV80" s="63"/>
      <c r="AW80" s="64"/>
      <c r="AX80" s="65"/>
    </row>
    <row r="81" spans="2:50">
      <c r="B81" s="69"/>
      <c r="C81" s="79"/>
      <c r="D81" s="104"/>
      <c r="F81" s="104"/>
      <c r="H81" s="84"/>
      <c r="I81" s="8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V81" s="66"/>
      <c r="AW81" s="67"/>
      <c r="AX81" s="68"/>
    </row>
    <row r="82" spans="2:50">
      <c r="B82" s="69"/>
      <c r="C82" s="79">
        <v>36</v>
      </c>
      <c r="D82" s="104" t="s">
        <v>109</v>
      </c>
      <c r="F82" s="104" t="s">
        <v>110</v>
      </c>
      <c r="H82" s="84"/>
      <c r="I82" s="85" t="s">
        <v>28</v>
      </c>
      <c r="K82" s="7"/>
      <c r="L82" s="61"/>
      <c r="M82" s="62"/>
      <c r="N82" s="7"/>
      <c r="O82" s="61"/>
      <c r="P82" s="62"/>
      <c r="Q82" s="7"/>
      <c r="R82" s="61"/>
      <c r="S82" s="62"/>
      <c r="T82" s="7"/>
      <c r="U82" s="61"/>
      <c r="V82" s="62"/>
      <c r="W82" s="7"/>
      <c r="X82" s="61"/>
      <c r="Y82" s="62"/>
      <c r="Z82" s="7"/>
      <c r="AA82" s="61"/>
      <c r="AB82" s="62"/>
      <c r="AC82" s="7"/>
      <c r="AD82" s="61"/>
      <c r="AE82" s="62"/>
      <c r="AF82" s="7"/>
      <c r="AG82" s="61"/>
      <c r="AH82" s="62"/>
      <c r="AI82" s="7"/>
      <c r="AJ82" s="61"/>
      <c r="AK82" s="62"/>
      <c r="AL82" s="7"/>
      <c r="AM82" s="61"/>
      <c r="AN82" s="62"/>
      <c r="AO82" s="7"/>
      <c r="AP82" s="61"/>
      <c r="AQ82" s="62"/>
      <c r="AR82" s="7"/>
      <c r="AS82" s="61"/>
      <c r="AT82" s="62"/>
      <c r="AV82" s="63"/>
      <c r="AW82" s="64"/>
      <c r="AX82" s="65"/>
    </row>
    <row r="83" spans="2:50">
      <c r="B83" s="69"/>
      <c r="C83" s="79"/>
      <c r="D83" s="104"/>
      <c r="F83" s="104"/>
      <c r="H83" s="84"/>
      <c r="I83" s="8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V83" s="66"/>
      <c r="AW83" s="67"/>
      <c r="AX83" s="68"/>
    </row>
    <row r="84" spans="2:50">
      <c r="B84" s="69"/>
      <c r="C84" s="79">
        <v>37</v>
      </c>
      <c r="D84" s="104" t="s">
        <v>111</v>
      </c>
      <c r="F84" s="104" t="s">
        <v>112</v>
      </c>
      <c r="H84" s="117" t="s">
        <v>113</v>
      </c>
      <c r="I84" s="85" t="s">
        <v>38</v>
      </c>
      <c r="K84" s="7"/>
      <c r="L84" s="61"/>
      <c r="M84" s="62"/>
      <c r="N84" s="7"/>
      <c r="O84" s="61"/>
      <c r="P84" s="62"/>
      <c r="Q84" s="7"/>
      <c r="R84" s="61"/>
      <c r="S84" s="62"/>
      <c r="T84" s="7"/>
      <c r="U84" s="61"/>
      <c r="V84" s="62"/>
      <c r="W84" s="7"/>
      <c r="X84" s="61"/>
      <c r="Y84" s="62"/>
      <c r="Z84" s="7"/>
      <c r="AA84" s="61"/>
      <c r="AB84" s="62"/>
      <c r="AC84" s="7"/>
      <c r="AD84" s="61"/>
      <c r="AE84" s="62"/>
      <c r="AF84" s="7"/>
      <c r="AG84" s="61"/>
      <c r="AH84" s="62"/>
      <c r="AI84" s="7"/>
      <c r="AJ84" s="61"/>
      <c r="AK84" s="62"/>
      <c r="AL84" s="7"/>
      <c r="AM84" s="61"/>
      <c r="AN84" s="62"/>
      <c r="AO84" s="7"/>
      <c r="AP84" s="61"/>
      <c r="AQ84" s="62"/>
      <c r="AR84" s="7"/>
      <c r="AS84" s="61"/>
      <c r="AT84" s="62"/>
      <c r="AV84" s="63"/>
      <c r="AW84" s="64"/>
      <c r="AX84" s="65"/>
    </row>
    <row r="85" spans="2:50">
      <c r="B85" s="69"/>
      <c r="C85" s="79"/>
      <c r="D85" s="104"/>
      <c r="F85" s="104"/>
      <c r="H85" s="117"/>
      <c r="I85" s="8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V85" s="66"/>
      <c r="AW85" s="67"/>
      <c r="AX85" s="68"/>
    </row>
    <row r="86" spans="2:50" ht="25.5" customHeight="1">
      <c r="B86" s="69"/>
      <c r="C86" s="79">
        <v>38</v>
      </c>
      <c r="D86" s="104" t="s">
        <v>114</v>
      </c>
      <c r="F86" s="104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3"/>
      <c r="AW86" s="64"/>
      <c r="AX86" s="65"/>
    </row>
    <row r="87" spans="2:50" ht="25.5" customHeight="1">
      <c r="B87" s="69"/>
      <c r="C87" s="79"/>
      <c r="D87" s="104"/>
      <c r="F87" s="104"/>
      <c r="H87" s="84"/>
      <c r="I87" s="85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V87" s="66"/>
      <c r="AW87" s="67"/>
      <c r="AX87" s="68"/>
    </row>
    <row r="88" spans="2:50">
      <c r="B88" s="69"/>
      <c r="C88" s="116">
        <v>39</v>
      </c>
      <c r="D88" s="110" t="s">
        <v>117</v>
      </c>
      <c r="F88" s="110" t="s">
        <v>118</v>
      </c>
      <c r="H88" s="73"/>
      <c r="I88" s="74" t="s">
        <v>38</v>
      </c>
      <c r="K88" s="7"/>
      <c r="L88" s="61"/>
      <c r="M88" s="62"/>
      <c r="N88" s="7"/>
      <c r="O88" s="61"/>
      <c r="P88" s="62"/>
      <c r="Q88" s="7"/>
      <c r="R88" s="61"/>
      <c r="S88" s="62"/>
      <c r="T88" s="7"/>
      <c r="U88" s="61"/>
      <c r="V88" s="62"/>
      <c r="W88" s="7"/>
      <c r="X88" s="61"/>
      <c r="Y88" s="62"/>
      <c r="Z88" s="7"/>
      <c r="AA88" s="61"/>
      <c r="AB88" s="62"/>
      <c r="AC88" s="7"/>
      <c r="AD88" s="61"/>
      <c r="AE88" s="62"/>
      <c r="AF88" s="7"/>
      <c r="AG88" s="61"/>
      <c r="AH88" s="62"/>
      <c r="AI88" s="7"/>
      <c r="AJ88" s="61"/>
      <c r="AK88" s="62"/>
      <c r="AL88" s="7"/>
      <c r="AM88" s="61"/>
      <c r="AN88" s="62"/>
      <c r="AO88" s="7"/>
      <c r="AP88" s="61"/>
      <c r="AQ88" s="62"/>
      <c r="AR88" s="7"/>
      <c r="AS88" s="61"/>
      <c r="AT88" s="62"/>
      <c r="AV88" s="63"/>
      <c r="AW88" s="64"/>
      <c r="AX88" s="65"/>
    </row>
    <row r="89" spans="2:50">
      <c r="B89" s="69"/>
      <c r="C89" s="116"/>
      <c r="D89" s="110"/>
      <c r="F89" s="110"/>
      <c r="H89" s="73"/>
      <c r="I89" s="74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V89" s="66"/>
      <c r="AW89" s="67"/>
      <c r="AX89" s="68"/>
    </row>
    <row r="90" spans="2:50">
      <c r="B90" s="69"/>
      <c r="C90" s="100">
        <v>40</v>
      </c>
      <c r="D90" s="99" t="s">
        <v>63</v>
      </c>
      <c r="F90" s="99" t="s">
        <v>119</v>
      </c>
      <c r="H90" s="95">
        <v>1</v>
      </c>
      <c r="I90" s="97" t="s">
        <v>28</v>
      </c>
      <c r="K90" s="7"/>
      <c r="L90" s="61"/>
      <c r="M90" s="62"/>
      <c r="N90" s="7"/>
      <c r="O90" s="61"/>
      <c r="P90" s="62"/>
      <c r="Q90" s="7"/>
      <c r="R90" s="61"/>
      <c r="S90" s="62"/>
      <c r="T90" s="7"/>
      <c r="U90" s="61"/>
      <c r="V90" s="62"/>
      <c r="W90" s="7"/>
      <c r="X90" s="61"/>
      <c r="Y90" s="62"/>
      <c r="Z90" s="9"/>
      <c r="AA90" s="60"/>
      <c r="AB90" s="60"/>
      <c r="AC90" s="7"/>
      <c r="AD90" s="61"/>
      <c r="AE90" s="62"/>
      <c r="AF90" s="7"/>
      <c r="AG90" s="61"/>
      <c r="AH90" s="62"/>
      <c r="AI90" s="7"/>
      <c r="AJ90" s="61"/>
      <c r="AK90" s="62"/>
      <c r="AL90" s="7"/>
      <c r="AM90" s="61"/>
      <c r="AN90" s="62"/>
      <c r="AO90" s="9"/>
      <c r="AP90" s="61"/>
      <c r="AQ90" s="62"/>
      <c r="AR90" s="7"/>
      <c r="AS90" s="61"/>
      <c r="AT90" s="62"/>
      <c r="AV90" s="63"/>
      <c r="AW90" s="64"/>
      <c r="AX90" s="65"/>
    </row>
    <row r="91" spans="2:50">
      <c r="B91" s="69"/>
      <c r="C91" s="100"/>
      <c r="D91" s="99"/>
      <c r="F91" s="99"/>
      <c r="H91" s="96"/>
      <c r="I91" s="97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1"/>
      <c r="AP91" s="98"/>
      <c r="AQ91" s="62"/>
      <c r="AR91" s="60"/>
      <c r="AS91" s="60"/>
      <c r="AT91" s="60"/>
      <c r="AV91" s="66"/>
      <c r="AW91" s="67"/>
      <c r="AX91" s="68"/>
    </row>
    <row r="92" spans="2:50" ht="6" customHeight="1">
      <c r="I92" s="8"/>
    </row>
    <row r="93" spans="2:50">
      <c r="B93" s="69" t="s">
        <v>120</v>
      </c>
      <c r="C93" s="79">
        <v>41</v>
      </c>
      <c r="D93" s="104" t="s">
        <v>121</v>
      </c>
      <c r="F93" s="104" t="s">
        <v>122</v>
      </c>
      <c r="H93" s="86">
        <v>0.85</v>
      </c>
      <c r="I93" s="85" t="s">
        <v>38</v>
      </c>
      <c r="K93" s="7"/>
      <c r="L93" s="61"/>
      <c r="M93" s="62"/>
      <c r="N93" s="7"/>
      <c r="O93" s="61"/>
      <c r="P93" s="62"/>
      <c r="Q93" s="7"/>
      <c r="R93" s="61"/>
      <c r="S93" s="62"/>
      <c r="T93" s="7"/>
      <c r="U93" s="61"/>
      <c r="V93" s="62"/>
      <c r="W93" s="7"/>
      <c r="X93" s="61"/>
      <c r="Y93" s="62"/>
      <c r="Z93" s="7"/>
      <c r="AA93" s="61"/>
      <c r="AB93" s="62"/>
      <c r="AC93" s="7"/>
      <c r="AD93" s="61"/>
      <c r="AE93" s="62"/>
      <c r="AF93" s="7"/>
      <c r="AG93" s="61"/>
      <c r="AH93" s="62"/>
      <c r="AI93" s="7"/>
      <c r="AJ93" s="61"/>
      <c r="AK93" s="62"/>
      <c r="AL93" s="7"/>
      <c r="AM93" s="61"/>
      <c r="AN93" s="62"/>
      <c r="AO93" s="7"/>
      <c r="AP93" s="61"/>
      <c r="AQ93" s="62"/>
      <c r="AR93" s="7"/>
      <c r="AS93" s="61"/>
      <c r="AT93" s="62"/>
      <c r="AV93" s="63"/>
      <c r="AW93" s="64"/>
      <c r="AX93" s="65"/>
    </row>
    <row r="94" spans="2:50">
      <c r="B94" s="69"/>
      <c r="C94" s="79"/>
      <c r="D94" s="104"/>
      <c r="F94" s="104"/>
      <c r="H94" s="84"/>
      <c r="I94" s="8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V94" s="66"/>
      <c r="AW94" s="67"/>
      <c r="AX94" s="68"/>
    </row>
    <row r="95" spans="2:50">
      <c r="B95" s="69"/>
      <c r="C95" s="79">
        <v>42</v>
      </c>
      <c r="D95" s="104" t="s">
        <v>123</v>
      </c>
      <c r="F95" s="104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3"/>
      <c r="AW95" s="64"/>
      <c r="AX95" s="65"/>
    </row>
    <row r="96" spans="2:50">
      <c r="B96" s="69"/>
      <c r="C96" s="79"/>
      <c r="D96" s="104"/>
      <c r="F96" s="104"/>
      <c r="H96" s="84"/>
      <c r="I96" s="85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V96" s="66"/>
      <c r="AW96" s="67"/>
      <c r="AX96" s="68"/>
    </row>
    <row r="97" spans="2:50">
      <c r="B97" s="69"/>
      <c r="C97" s="100">
        <v>43</v>
      </c>
      <c r="D97" s="108" t="s">
        <v>125</v>
      </c>
      <c r="F97" s="108" t="s">
        <v>126</v>
      </c>
      <c r="H97" s="96"/>
      <c r="I97" s="97" t="s">
        <v>28</v>
      </c>
      <c r="K97" s="7"/>
      <c r="L97" s="61"/>
      <c r="M97" s="62"/>
      <c r="N97" s="7"/>
      <c r="O97" s="61"/>
      <c r="P97" s="62"/>
      <c r="Q97" s="7"/>
      <c r="R97" s="61"/>
      <c r="S97" s="62"/>
      <c r="T97" s="7"/>
      <c r="U97" s="61"/>
      <c r="V97" s="62"/>
      <c r="W97" s="7"/>
      <c r="X97" s="61"/>
      <c r="Y97" s="62"/>
      <c r="Z97" s="7"/>
      <c r="AA97" s="61"/>
      <c r="AB97" s="62"/>
      <c r="AC97" s="7"/>
      <c r="AD97" s="61"/>
      <c r="AE97" s="62"/>
      <c r="AF97" s="7"/>
      <c r="AG97" s="61"/>
      <c r="AH97" s="62"/>
      <c r="AI97" s="7"/>
      <c r="AJ97" s="61"/>
      <c r="AK97" s="62"/>
      <c r="AL97" s="7"/>
      <c r="AM97" s="61"/>
      <c r="AN97" s="62"/>
      <c r="AO97" s="7"/>
      <c r="AP97" s="61"/>
      <c r="AQ97" s="62"/>
      <c r="AR97" s="7"/>
      <c r="AS97" s="61"/>
      <c r="AT97" s="62"/>
      <c r="AV97" s="63"/>
      <c r="AW97" s="64"/>
      <c r="AX97" s="65"/>
    </row>
    <row r="98" spans="2:50">
      <c r="B98" s="69"/>
      <c r="C98" s="100"/>
      <c r="D98" s="108"/>
      <c r="F98" s="108"/>
      <c r="H98" s="96"/>
      <c r="I98" s="97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V98" s="66"/>
      <c r="AW98" s="67"/>
      <c r="AX98" s="68"/>
    </row>
    <row r="99" spans="2:50">
      <c r="B99" s="69"/>
      <c r="C99" s="79">
        <v>44</v>
      </c>
      <c r="D99" s="104" t="s">
        <v>127</v>
      </c>
      <c r="F99" s="104" t="s">
        <v>128</v>
      </c>
      <c r="H99" s="78">
        <v>0.4</v>
      </c>
      <c r="I99" s="85" t="s">
        <v>28</v>
      </c>
      <c r="K99" s="7"/>
      <c r="L99" s="61"/>
      <c r="M99" s="62"/>
      <c r="N99" s="7"/>
      <c r="O99" s="61"/>
      <c r="P99" s="62"/>
      <c r="Q99" s="7"/>
      <c r="R99" s="61"/>
      <c r="S99" s="62"/>
      <c r="T99" s="7"/>
      <c r="U99" s="61"/>
      <c r="V99" s="62"/>
      <c r="W99" s="7"/>
      <c r="X99" s="61"/>
      <c r="Y99" s="62"/>
      <c r="Z99" s="7"/>
      <c r="AA99" s="61"/>
      <c r="AB99" s="62"/>
      <c r="AC99" s="7"/>
      <c r="AD99" s="61"/>
      <c r="AE99" s="62"/>
      <c r="AF99" s="7"/>
      <c r="AG99" s="61"/>
      <c r="AH99" s="62"/>
      <c r="AI99" s="7"/>
      <c r="AJ99" s="61"/>
      <c r="AK99" s="62"/>
      <c r="AL99" s="7"/>
      <c r="AM99" s="61"/>
      <c r="AN99" s="62"/>
      <c r="AO99" s="7"/>
      <c r="AP99" s="61"/>
      <c r="AQ99" s="62"/>
      <c r="AR99" s="7"/>
      <c r="AS99" s="61"/>
      <c r="AT99" s="62"/>
      <c r="AV99" s="63"/>
      <c r="AW99" s="64"/>
      <c r="AX99" s="65"/>
    </row>
    <row r="100" spans="2:50">
      <c r="B100" s="69"/>
      <c r="C100" s="79"/>
      <c r="D100" s="104"/>
      <c r="F100" s="104"/>
      <c r="H100" s="73"/>
      <c r="I100" s="85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V100" s="66"/>
      <c r="AW100" s="67"/>
      <c r="AX100" s="68"/>
    </row>
    <row r="101" spans="2:50">
      <c r="B101" s="69"/>
      <c r="C101" s="79">
        <v>45</v>
      </c>
      <c r="D101" s="104" t="s">
        <v>129</v>
      </c>
      <c r="F101" s="104" t="s">
        <v>130</v>
      </c>
      <c r="H101" s="84"/>
      <c r="I101" s="85" t="s">
        <v>28</v>
      </c>
      <c r="K101" s="7"/>
      <c r="L101" s="61"/>
      <c r="M101" s="62"/>
      <c r="N101" s="7"/>
      <c r="O101" s="61"/>
      <c r="P101" s="62"/>
      <c r="Q101" s="7"/>
      <c r="R101" s="61"/>
      <c r="S101" s="62"/>
      <c r="T101" s="7"/>
      <c r="U101" s="61"/>
      <c r="V101" s="62"/>
      <c r="W101" s="7"/>
      <c r="X101" s="61"/>
      <c r="Y101" s="62"/>
      <c r="Z101" s="7"/>
      <c r="AA101" s="61"/>
      <c r="AB101" s="62"/>
      <c r="AC101" s="7"/>
      <c r="AD101" s="61"/>
      <c r="AE101" s="62"/>
      <c r="AF101" s="7"/>
      <c r="AG101" s="61"/>
      <c r="AH101" s="62"/>
      <c r="AI101" s="7"/>
      <c r="AJ101" s="61"/>
      <c r="AK101" s="62"/>
      <c r="AL101" s="7"/>
      <c r="AM101" s="61"/>
      <c r="AN101" s="62"/>
      <c r="AO101" s="7"/>
      <c r="AP101" s="61"/>
      <c r="AQ101" s="62"/>
      <c r="AR101" s="7"/>
      <c r="AS101" s="61"/>
      <c r="AT101" s="62"/>
      <c r="AV101" s="63"/>
      <c r="AW101" s="64"/>
      <c r="AX101" s="65"/>
    </row>
    <row r="102" spans="2:50">
      <c r="B102" s="69"/>
      <c r="C102" s="79"/>
      <c r="D102" s="104"/>
      <c r="F102" s="104"/>
      <c r="H102" s="84"/>
      <c r="I102" s="8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V102" s="66"/>
      <c r="AW102" s="67"/>
      <c r="AX102" s="68"/>
    </row>
    <row r="103" spans="2:50" ht="19.5" customHeight="1">
      <c r="B103" s="69"/>
      <c r="C103" s="79">
        <v>46</v>
      </c>
      <c r="D103" s="104" t="s">
        <v>131</v>
      </c>
      <c r="F103" s="104" t="s">
        <v>132</v>
      </c>
      <c r="H103" s="84" t="s">
        <v>133</v>
      </c>
      <c r="I103" s="85" t="s">
        <v>28</v>
      </c>
      <c r="K103" s="10"/>
      <c r="L103" s="61"/>
      <c r="M103" s="62"/>
      <c r="N103" s="7"/>
      <c r="O103" s="61"/>
      <c r="P103" s="62"/>
      <c r="Q103" s="7"/>
      <c r="R103" s="61"/>
      <c r="S103" s="62"/>
      <c r="T103" s="7"/>
      <c r="U103" s="61"/>
      <c r="V103" s="62"/>
      <c r="W103" s="7"/>
      <c r="X103" s="61"/>
      <c r="Y103" s="62"/>
      <c r="Z103" s="7"/>
      <c r="AA103" s="61"/>
      <c r="AB103" s="62"/>
      <c r="AC103" s="7"/>
      <c r="AD103" s="61"/>
      <c r="AE103" s="62"/>
      <c r="AF103" s="7"/>
      <c r="AG103" s="61"/>
      <c r="AH103" s="62"/>
      <c r="AI103" s="7"/>
      <c r="AJ103" s="61"/>
      <c r="AK103" s="62"/>
      <c r="AL103" s="7"/>
      <c r="AM103" s="61"/>
      <c r="AN103" s="62"/>
      <c r="AO103" s="7"/>
      <c r="AP103" s="61"/>
      <c r="AQ103" s="62"/>
      <c r="AR103" s="7"/>
      <c r="AS103" s="61"/>
      <c r="AT103" s="62"/>
      <c r="AV103" s="63"/>
      <c r="AW103" s="64"/>
      <c r="AX103" s="65"/>
    </row>
    <row r="104" spans="2:50" ht="19.5" customHeight="1">
      <c r="B104" s="69"/>
      <c r="C104" s="79"/>
      <c r="D104" s="104"/>
      <c r="F104" s="104"/>
      <c r="H104" s="84"/>
      <c r="I104" s="8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V104" s="66"/>
      <c r="AW104" s="67"/>
      <c r="AX104" s="68"/>
    </row>
    <row r="105" spans="2:50">
      <c r="B105" s="69"/>
      <c r="C105" s="79">
        <v>47</v>
      </c>
      <c r="D105" s="104" t="s">
        <v>134</v>
      </c>
      <c r="F105" s="104" t="s">
        <v>135</v>
      </c>
      <c r="H105" s="86">
        <v>0.27</v>
      </c>
      <c r="I105" s="85" t="s">
        <v>28</v>
      </c>
      <c r="K105" s="7"/>
      <c r="L105" s="61"/>
      <c r="M105" s="62"/>
      <c r="N105" s="7"/>
      <c r="O105" s="61"/>
      <c r="P105" s="62"/>
      <c r="Q105" s="7"/>
      <c r="R105" s="61"/>
      <c r="S105" s="62"/>
      <c r="T105" s="7"/>
      <c r="U105" s="61"/>
      <c r="V105" s="62"/>
      <c r="W105" s="7"/>
      <c r="X105" s="61"/>
      <c r="Y105" s="62"/>
      <c r="Z105" s="7"/>
      <c r="AA105" s="61"/>
      <c r="AB105" s="62"/>
      <c r="AC105" s="7"/>
      <c r="AD105" s="61"/>
      <c r="AE105" s="62"/>
      <c r="AF105" s="7"/>
      <c r="AG105" s="61"/>
      <c r="AH105" s="62"/>
      <c r="AI105" s="7"/>
      <c r="AJ105" s="61"/>
      <c r="AK105" s="62"/>
      <c r="AL105" s="7"/>
      <c r="AM105" s="61"/>
      <c r="AN105" s="62"/>
      <c r="AO105" s="7"/>
      <c r="AP105" s="61"/>
      <c r="AQ105" s="62"/>
      <c r="AR105" s="7"/>
      <c r="AS105" s="61"/>
      <c r="AT105" s="62"/>
      <c r="AV105" s="63"/>
      <c r="AW105" s="64"/>
      <c r="AX105" s="65"/>
    </row>
    <row r="106" spans="2:50">
      <c r="B106" s="69"/>
      <c r="C106" s="79"/>
      <c r="D106" s="104"/>
      <c r="F106" s="104"/>
      <c r="H106" s="84"/>
      <c r="I106" s="8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V106" s="66"/>
      <c r="AW106" s="67"/>
      <c r="AX106" s="68"/>
    </row>
    <row r="107" spans="2:50">
      <c r="B107" s="69"/>
      <c r="C107" s="116">
        <v>48</v>
      </c>
      <c r="D107" s="110" t="s">
        <v>136</v>
      </c>
      <c r="F107" s="110" t="s">
        <v>137</v>
      </c>
      <c r="H107" s="73"/>
      <c r="I107" s="74" t="s">
        <v>28</v>
      </c>
      <c r="K107" s="7"/>
      <c r="L107" s="61"/>
      <c r="M107" s="62"/>
      <c r="N107" s="7"/>
      <c r="O107" s="61"/>
      <c r="P107" s="62"/>
      <c r="Q107" s="7"/>
      <c r="R107" s="61"/>
      <c r="S107" s="62"/>
      <c r="T107" s="7"/>
      <c r="U107" s="61"/>
      <c r="V107" s="62"/>
      <c r="W107" s="7"/>
      <c r="X107" s="61"/>
      <c r="Y107" s="62"/>
      <c r="Z107" s="7"/>
      <c r="AA107" s="61"/>
      <c r="AB107" s="62"/>
      <c r="AC107" s="7"/>
      <c r="AD107" s="61"/>
      <c r="AE107" s="62"/>
      <c r="AF107" s="7"/>
      <c r="AG107" s="61"/>
      <c r="AH107" s="62"/>
      <c r="AI107" s="7"/>
      <c r="AJ107" s="61"/>
      <c r="AK107" s="62"/>
      <c r="AL107" s="7"/>
      <c r="AM107" s="61"/>
      <c r="AN107" s="62"/>
      <c r="AO107" s="7"/>
      <c r="AP107" s="61"/>
      <c r="AQ107" s="62"/>
      <c r="AR107" s="7"/>
      <c r="AS107" s="61"/>
      <c r="AT107" s="62"/>
      <c r="AV107" s="63"/>
      <c r="AW107" s="64"/>
      <c r="AX107" s="65"/>
    </row>
    <row r="108" spans="2:50">
      <c r="B108" s="69"/>
      <c r="C108" s="116"/>
      <c r="D108" s="110"/>
      <c r="F108" s="110"/>
      <c r="H108" s="73"/>
      <c r="I108" s="74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V108" s="66"/>
      <c r="AW108" s="67"/>
      <c r="AX108" s="68"/>
    </row>
    <row r="109" spans="2:50">
      <c r="B109" s="69"/>
      <c r="C109" s="116">
        <v>49</v>
      </c>
      <c r="D109" s="110" t="s">
        <v>138</v>
      </c>
      <c r="F109" s="110" t="s">
        <v>139</v>
      </c>
      <c r="H109" s="73"/>
      <c r="I109" s="74" t="s">
        <v>28</v>
      </c>
      <c r="K109" s="7"/>
      <c r="L109" s="61"/>
      <c r="M109" s="62"/>
      <c r="N109" s="7"/>
      <c r="O109" s="61"/>
      <c r="P109" s="62"/>
      <c r="Q109" s="7"/>
      <c r="R109" s="61"/>
      <c r="S109" s="62"/>
      <c r="T109" s="7"/>
      <c r="U109" s="61"/>
      <c r="V109" s="62"/>
      <c r="W109" s="7"/>
      <c r="X109" s="61"/>
      <c r="Y109" s="62"/>
      <c r="Z109" s="7"/>
      <c r="AA109" s="61"/>
      <c r="AB109" s="62"/>
      <c r="AC109" s="7"/>
      <c r="AD109" s="61"/>
      <c r="AE109" s="62"/>
      <c r="AF109" s="7"/>
      <c r="AG109" s="61"/>
      <c r="AH109" s="62"/>
      <c r="AI109" s="7"/>
      <c r="AJ109" s="61"/>
      <c r="AK109" s="62"/>
      <c r="AL109" s="7"/>
      <c r="AM109" s="61"/>
      <c r="AN109" s="62"/>
      <c r="AO109" s="7"/>
      <c r="AP109" s="61"/>
      <c r="AQ109" s="62"/>
      <c r="AR109" s="7"/>
      <c r="AS109" s="61"/>
      <c r="AT109" s="62"/>
      <c r="AV109" s="63"/>
      <c r="AW109" s="64"/>
      <c r="AX109" s="65"/>
    </row>
    <row r="110" spans="2:50">
      <c r="B110" s="69"/>
      <c r="C110" s="116"/>
      <c r="D110" s="110"/>
      <c r="F110" s="110"/>
      <c r="H110" s="73"/>
      <c r="I110" s="74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V110" s="66"/>
      <c r="AW110" s="67"/>
      <c r="AX110" s="68"/>
    </row>
    <row r="111" spans="2:50" ht="25.5" customHeight="1">
      <c r="B111" s="69"/>
      <c r="C111" s="111">
        <v>50</v>
      </c>
      <c r="D111" s="115" t="s">
        <v>140</v>
      </c>
      <c r="F111" s="115" t="s">
        <v>141</v>
      </c>
      <c r="H111" s="113"/>
      <c r="I111" s="114" t="s">
        <v>38</v>
      </c>
      <c r="K111" s="7"/>
      <c r="L111" s="61"/>
      <c r="M111" s="62"/>
      <c r="N111" s="7"/>
      <c r="O111" s="61"/>
      <c r="P111" s="62"/>
      <c r="Q111" s="7"/>
      <c r="R111" s="61"/>
      <c r="S111" s="62"/>
      <c r="T111" s="7"/>
      <c r="U111" s="61"/>
      <c r="V111" s="62"/>
      <c r="W111" s="7"/>
      <c r="X111" s="61"/>
      <c r="Y111" s="62"/>
      <c r="Z111" s="7"/>
      <c r="AA111" s="61"/>
      <c r="AB111" s="62"/>
      <c r="AC111" s="7"/>
      <c r="AD111" s="61"/>
      <c r="AE111" s="62"/>
      <c r="AF111" s="7"/>
      <c r="AG111" s="61"/>
      <c r="AH111" s="62"/>
      <c r="AI111" s="7"/>
      <c r="AJ111" s="61"/>
      <c r="AK111" s="62"/>
      <c r="AL111" s="7"/>
      <c r="AM111" s="61"/>
      <c r="AN111" s="62"/>
      <c r="AO111" s="7"/>
      <c r="AP111" s="61"/>
      <c r="AQ111" s="62"/>
      <c r="AR111" s="7"/>
      <c r="AS111" s="61"/>
      <c r="AT111" s="62"/>
      <c r="AV111" s="63"/>
      <c r="AW111" s="64"/>
      <c r="AX111" s="65"/>
    </row>
    <row r="112" spans="2:50" ht="25.5" customHeight="1">
      <c r="B112" s="69"/>
      <c r="C112" s="111"/>
      <c r="D112" s="115"/>
      <c r="F112" s="115"/>
      <c r="H112" s="113"/>
      <c r="I112" s="114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V112" s="66"/>
      <c r="AW112" s="67"/>
      <c r="AX112" s="68"/>
    </row>
    <row r="113" spans="2:50" ht="30.75" customHeight="1">
      <c r="B113" s="69"/>
      <c r="C113" s="111">
        <v>51</v>
      </c>
      <c r="D113" s="112" t="s">
        <v>142</v>
      </c>
      <c r="F113" s="112" t="s">
        <v>143</v>
      </c>
      <c r="H113" s="113"/>
      <c r="I113" s="114" t="s">
        <v>38</v>
      </c>
      <c r="K113" s="7"/>
      <c r="L113" s="61"/>
      <c r="M113" s="62"/>
      <c r="N113" s="7"/>
      <c r="O113" s="61"/>
      <c r="P113" s="62"/>
      <c r="Q113" s="7"/>
      <c r="R113" s="61"/>
      <c r="S113" s="62"/>
      <c r="T113" s="7"/>
      <c r="U113" s="61"/>
      <c r="V113" s="62"/>
      <c r="W113" s="7"/>
      <c r="X113" s="61"/>
      <c r="Y113" s="62"/>
      <c r="Z113" s="7"/>
      <c r="AA113" s="61"/>
      <c r="AB113" s="62"/>
      <c r="AC113" s="7"/>
      <c r="AD113" s="61"/>
      <c r="AE113" s="62"/>
      <c r="AF113" s="7"/>
      <c r="AG113" s="61"/>
      <c r="AH113" s="62"/>
      <c r="AI113" s="7"/>
      <c r="AJ113" s="61"/>
      <c r="AK113" s="62"/>
      <c r="AL113" s="7"/>
      <c r="AM113" s="61"/>
      <c r="AN113" s="62"/>
      <c r="AO113" s="7"/>
      <c r="AP113" s="61"/>
      <c r="AQ113" s="62"/>
      <c r="AR113" s="7"/>
      <c r="AS113" s="61"/>
      <c r="AT113" s="62"/>
      <c r="AV113" s="63"/>
      <c r="AW113" s="64"/>
      <c r="AX113" s="65"/>
    </row>
    <row r="114" spans="2:50" ht="30.75" customHeight="1">
      <c r="B114" s="69"/>
      <c r="C114" s="111"/>
      <c r="D114" s="112"/>
      <c r="F114" s="112"/>
      <c r="H114" s="113"/>
      <c r="I114" s="114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V114" s="66"/>
      <c r="AW114" s="67"/>
      <c r="AX114" s="68"/>
    </row>
    <row r="115" spans="2:50">
      <c r="B115" s="69"/>
      <c r="C115" s="109">
        <v>52</v>
      </c>
      <c r="D115" s="110" t="s">
        <v>144</v>
      </c>
      <c r="F115" s="110" t="s">
        <v>145</v>
      </c>
      <c r="H115" s="73"/>
      <c r="I115" s="74" t="s">
        <v>28</v>
      </c>
      <c r="K115" s="7"/>
      <c r="L115" s="61"/>
      <c r="M115" s="62"/>
      <c r="N115" s="7"/>
      <c r="O115" s="61"/>
      <c r="P115" s="62"/>
      <c r="Q115" s="7"/>
      <c r="R115" s="61"/>
      <c r="S115" s="62"/>
      <c r="T115" s="7"/>
      <c r="U115" s="61"/>
      <c r="V115" s="62"/>
      <c r="W115" s="7"/>
      <c r="X115" s="61"/>
      <c r="Y115" s="62"/>
      <c r="Z115" s="7"/>
      <c r="AA115" s="61"/>
      <c r="AB115" s="62"/>
      <c r="AC115" s="7"/>
      <c r="AD115" s="61"/>
      <c r="AE115" s="62"/>
      <c r="AF115" s="7"/>
      <c r="AG115" s="61"/>
      <c r="AH115" s="62"/>
      <c r="AI115" s="7"/>
      <c r="AJ115" s="61"/>
      <c r="AK115" s="62"/>
      <c r="AL115" s="7"/>
      <c r="AM115" s="61"/>
      <c r="AN115" s="62"/>
      <c r="AO115" s="7"/>
      <c r="AP115" s="61"/>
      <c r="AQ115" s="62"/>
      <c r="AR115" s="7"/>
      <c r="AS115" s="61"/>
      <c r="AT115" s="62"/>
      <c r="AV115" s="63"/>
      <c r="AW115" s="64"/>
      <c r="AX115" s="65"/>
    </row>
    <row r="116" spans="2:50">
      <c r="B116" s="69"/>
      <c r="C116" s="109"/>
      <c r="D116" s="110"/>
      <c r="F116" s="110"/>
      <c r="H116" s="73"/>
      <c r="I116" s="74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V116" s="66"/>
      <c r="AW116" s="67"/>
      <c r="AX116" s="68"/>
    </row>
    <row r="117" spans="2:50" ht="18.75" customHeight="1">
      <c r="B117" s="69"/>
      <c r="C117" s="109">
        <v>53</v>
      </c>
      <c r="D117" s="110" t="s">
        <v>146</v>
      </c>
      <c r="F117" s="110" t="s">
        <v>147</v>
      </c>
      <c r="H117" s="73" t="s">
        <v>27</v>
      </c>
      <c r="I117" s="74" t="s">
        <v>28</v>
      </c>
      <c r="K117" s="7"/>
      <c r="L117" s="61"/>
      <c r="M117" s="62"/>
      <c r="N117" s="7"/>
      <c r="O117" s="61"/>
      <c r="P117" s="62"/>
      <c r="Q117" s="7"/>
      <c r="R117" s="61"/>
      <c r="S117" s="62"/>
      <c r="T117" s="7"/>
      <c r="U117" s="61"/>
      <c r="V117" s="62"/>
      <c r="W117" s="7"/>
      <c r="X117" s="61"/>
      <c r="Y117" s="62"/>
      <c r="Z117" s="7"/>
      <c r="AA117" s="61"/>
      <c r="AB117" s="62"/>
      <c r="AC117" s="7"/>
      <c r="AD117" s="61"/>
      <c r="AE117" s="62"/>
      <c r="AF117" s="7"/>
      <c r="AG117" s="61"/>
      <c r="AH117" s="62"/>
      <c r="AI117" s="7"/>
      <c r="AJ117" s="61"/>
      <c r="AK117" s="62"/>
      <c r="AL117" s="7"/>
      <c r="AM117" s="61"/>
      <c r="AN117" s="62"/>
      <c r="AO117" s="7"/>
      <c r="AP117" s="61"/>
      <c r="AQ117" s="62"/>
      <c r="AR117" s="7"/>
      <c r="AS117" s="61"/>
      <c r="AT117" s="62"/>
      <c r="AV117" s="63"/>
      <c r="AW117" s="64"/>
      <c r="AX117" s="65"/>
    </row>
    <row r="118" spans="2:50" ht="18.75" customHeight="1">
      <c r="B118" s="69"/>
      <c r="C118" s="109"/>
      <c r="D118" s="110"/>
      <c r="F118" s="110"/>
      <c r="H118" s="73"/>
      <c r="I118" s="74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1"/>
      <c r="AP118" s="98"/>
      <c r="AQ118" s="62"/>
      <c r="AR118" s="60"/>
      <c r="AS118" s="60"/>
      <c r="AT118" s="60"/>
      <c r="AV118" s="66"/>
      <c r="AW118" s="67"/>
      <c r="AX118" s="68"/>
    </row>
    <row r="119" spans="2:50">
      <c r="B119" s="69"/>
      <c r="C119" s="100">
        <v>54</v>
      </c>
      <c r="D119" s="108" t="s">
        <v>63</v>
      </c>
      <c r="F119" s="108" t="s">
        <v>148</v>
      </c>
      <c r="H119" s="95">
        <v>1</v>
      </c>
      <c r="I119" s="97" t="s">
        <v>28</v>
      </c>
      <c r="K119" s="7"/>
      <c r="L119" s="61"/>
      <c r="M119" s="62"/>
      <c r="N119" s="7"/>
      <c r="O119" s="61"/>
      <c r="P119" s="62"/>
      <c r="Q119" s="7"/>
      <c r="R119" s="61"/>
      <c r="S119" s="62"/>
      <c r="T119" s="7"/>
      <c r="U119" s="61"/>
      <c r="V119" s="62"/>
      <c r="W119" s="7"/>
      <c r="X119" s="61"/>
      <c r="Y119" s="62"/>
      <c r="Z119" s="7"/>
      <c r="AA119" s="61"/>
      <c r="AB119" s="62"/>
      <c r="AC119" s="7"/>
      <c r="AD119" s="61"/>
      <c r="AE119" s="62"/>
      <c r="AF119" s="7"/>
      <c r="AG119" s="61"/>
      <c r="AH119" s="62"/>
      <c r="AI119" s="7"/>
      <c r="AJ119" s="61"/>
      <c r="AK119" s="62"/>
      <c r="AL119" s="7"/>
      <c r="AM119" s="61"/>
      <c r="AN119" s="62"/>
      <c r="AO119" s="7"/>
      <c r="AP119" s="61"/>
      <c r="AQ119" s="62"/>
      <c r="AR119" s="7"/>
      <c r="AS119" s="61"/>
      <c r="AT119" s="62"/>
      <c r="AV119" s="63"/>
      <c r="AW119" s="64"/>
      <c r="AX119" s="65"/>
    </row>
    <row r="120" spans="2:50">
      <c r="B120" s="69"/>
      <c r="C120" s="100"/>
      <c r="D120" s="108"/>
      <c r="F120" s="108"/>
      <c r="H120" s="96"/>
      <c r="I120" s="97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V120" s="66"/>
      <c r="AW120" s="67"/>
      <c r="AX120" s="68"/>
    </row>
    <row r="121" spans="2:50" ht="6.75" customHeight="1">
      <c r="I121" s="8"/>
    </row>
    <row r="122" spans="2:50">
      <c r="B122" s="105" t="s">
        <v>149</v>
      </c>
      <c r="C122" s="79">
        <v>64</v>
      </c>
      <c r="D122" s="104" t="s">
        <v>150</v>
      </c>
      <c r="F122" s="104" t="s">
        <v>151</v>
      </c>
      <c r="H122" s="86">
        <v>1</v>
      </c>
      <c r="I122" s="85" t="s">
        <v>28</v>
      </c>
      <c r="K122" s="7"/>
      <c r="L122" s="61"/>
      <c r="M122" s="62"/>
      <c r="N122" s="7"/>
      <c r="O122" s="61"/>
      <c r="P122" s="62"/>
      <c r="Q122" s="7"/>
      <c r="R122" s="61"/>
      <c r="S122" s="62"/>
      <c r="T122" s="7"/>
      <c r="U122" s="61"/>
      <c r="V122" s="62"/>
      <c r="W122" s="7"/>
      <c r="X122" s="61"/>
      <c r="Y122" s="62"/>
      <c r="Z122" s="7"/>
      <c r="AA122" s="61"/>
      <c r="AB122" s="62"/>
      <c r="AC122" s="7"/>
      <c r="AD122" s="61"/>
      <c r="AE122" s="62"/>
      <c r="AF122" s="7"/>
      <c r="AG122" s="61"/>
      <c r="AH122" s="62"/>
      <c r="AI122" s="7"/>
      <c r="AJ122" s="61"/>
      <c r="AK122" s="62"/>
      <c r="AL122" s="7"/>
      <c r="AM122" s="61"/>
      <c r="AN122" s="62"/>
      <c r="AO122" s="7"/>
      <c r="AP122" s="61"/>
      <c r="AQ122" s="62"/>
      <c r="AR122" s="7"/>
      <c r="AS122" s="61"/>
      <c r="AT122" s="62"/>
      <c r="AV122" s="63"/>
      <c r="AW122" s="64"/>
      <c r="AX122" s="65"/>
    </row>
    <row r="123" spans="2:50">
      <c r="B123" s="106"/>
      <c r="C123" s="79"/>
      <c r="D123" s="104"/>
      <c r="F123" s="104"/>
      <c r="H123" s="84"/>
      <c r="I123" s="8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V123" s="66"/>
      <c r="AW123" s="67"/>
      <c r="AX123" s="68"/>
    </row>
    <row r="124" spans="2:50">
      <c r="B124" s="106"/>
      <c r="C124" s="79">
        <v>65</v>
      </c>
      <c r="D124" s="104" t="s">
        <v>152</v>
      </c>
      <c r="F124" s="104" t="s">
        <v>153</v>
      </c>
      <c r="H124" s="86">
        <v>0.95</v>
      </c>
      <c r="I124" s="85" t="s">
        <v>28</v>
      </c>
      <c r="K124" s="7"/>
      <c r="L124" s="61"/>
      <c r="M124" s="62"/>
      <c r="N124" s="7"/>
      <c r="O124" s="61"/>
      <c r="P124" s="62"/>
      <c r="Q124" s="7"/>
      <c r="R124" s="61"/>
      <c r="S124" s="62"/>
      <c r="T124" s="7"/>
      <c r="U124" s="61"/>
      <c r="V124" s="62"/>
      <c r="W124" s="7"/>
      <c r="X124" s="61"/>
      <c r="Y124" s="62"/>
      <c r="Z124" s="7"/>
      <c r="AA124" s="61"/>
      <c r="AB124" s="62"/>
      <c r="AC124" s="7"/>
      <c r="AD124" s="61"/>
      <c r="AE124" s="62"/>
      <c r="AF124" s="7"/>
      <c r="AG124" s="61"/>
      <c r="AH124" s="62"/>
      <c r="AI124" s="7"/>
      <c r="AJ124" s="61"/>
      <c r="AK124" s="62"/>
      <c r="AL124" s="7"/>
      <c r="AM124" s="61"/>
      <c r="AN124" s="62"/>
      <c r="AO124" s="7"/>
      <c r="AP124" s="61"/>
      <c r="AQ124" s="62"/>
      <c r="AR124" s="7"/>
      <c r="AS124" s="61"/>
      <c r="AT124" s="62"/>
      <c r="AV124" s="63"/>
      <c r="AW124" s="64"/>
      <c r="AX124" s="65"/>
    </row>
    <row r="125" spans="2:50">
      <c r="B125" s="106"/>
      <c r="C125" s="79"/>
      <c r="D125" s="104"/>
      <c r="F125" s="104"/>
      <c r="H125" s="84"/>
      <c r="I125" s="8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V125" s="66"/>
      <c r="AW125" s="67"/>
      <c r="AX125" s="68"/>
    </row>
    <row r="126" spans="2:50" ht="18.75" customHeight="1">
      <c r="B126" s="106"/>
      <c r="C126" s="79">
        <v>66</v>
      </c>
      <c r="D126" s="104" t="s">
        <v>154</v>
      </c>
      <c r="F126" s="104" t="s">
        <v>155</v>
      </c>
      <c r="H126" s="86">
        <v>0.95</v>
      </c>
      <c r="I126" s="85" t="s">
        <v>28</v>
      </c>
      <c r="K126" s="7"/>
      <c r="L126" s="61"/>
      <c r="M126" s="62"/>
      <c r="N126" s="7"/>
      <c r="O126" s="61"/>
      <c r="P126" s="62"/>
      <c r="Q126" s="7"/>
      <c r="R126" s="61"/>
      <c r="S126" s="62"/>
      <c r="T126" s="7"/>
      <c r="U126" s="61"/>
      <c r="V126" s="62"/>
      <c r="W126" s="7"/>
      <c r="X126" s="61"/>
      <c r="Y126" s="62"/>
      <c r="Z126" s="7"/>
      <c r="AA126" s="61"/>
      <c r="AB126" s="62"/>
      <c r="AC126" s="7"/>
      <c r="AD126" s="61"/>
      <c r="AE126" s="62"/>
      <c r="AF126" s="7"/>
      <c r="AG126" s="61"/>
      <c r="AH126" s="62"/>
      <c r="AI126" s="7"/>
      <c r="AJ126" s="61"/>
      <c r="AK126" s="62"/>
      <c r="AL126" s="7"/>
      <c r="AM126" s="61"/>
      <c r="AN126" s="62"/>
      <c r="AO126" s="7"/>
      <c r="AP126" s="61"/>
      <c r="AQ126" s="62"/>
      <c r="AR126" s="7"/>
      <c r="AS126" s="61"/>
      <c r="AT126" s="62"/>
      <c r="AV126" s="63"/>
      <c r="AW126" s="64"/>
      <c r="AX126" s="65"/>
    </row>
    <row r="127" spans="2:50" ht="18.75" customHeight="1">
      <c r="B127" s="106"/>
      <c r="C127" s="79"/>
      <c r="D127" s="104"/>
      <c r="F127" s="104"/>
      <c r="H127" s="84"/>
      <c r="I127" s="85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V127" s="66"/>
      <c r="AW127" s="67"/>
      <c r="AX127" s="68"/>
    </row>
    <row r="128" spans="2:50">
      <c r="B128" s="106"/>
      <c r="C128" s="79">
        <v>67</v>
      </c>
      <c r="D128" s="103" t="s">
        <v>156</v>
      </c>
      <c r="F128" s="103" t="s">
        <v>157</v>
      </c>
      <c r="H128" s="86">
        <v>0.95</v>
      </c>
      <c r="I128" s="85" t="s">
        <v>28</v>
      </c>
      <c r="K128" s="7"/>
      <c r="L128" s="61"/>
      <c r="M128" s="62"/>
      <c r="N128" s="7"/>
      <c r="O128" s="61"/>
      <c r="P128" s="62"/>
      <c r="Q128" s="7"/>
      <c r="R128" s="61"/>
      <c r="S128" s="62"/>
      <c r="T128" s="7"/>
      <c r="U128" s="61"/>
      <c r="V128" s="62"/>
      <c r="W128" s="7"/>
      <c r="X128" s="61"/>
      <c r="Y128" s="62"/>
      <c r="Z128" s="7"/>
      <c r="AA128" s="61"/>
      <c r="AB128" s="62"/>
      <c r="AC128" s="7"/>
      <c r="AD128" s="61"/>
      <c r="AE128" s="62"/>
      <c r="AF128" s="7"/>
      <c r="AG128" s="61"/>
      <c r="AH128" s="62"/>
      <c r="AI128" s="7"/>
      <c r="AJ128" s="61"/>
      <c r="AK128" s="62"/>
      <c r="AL128" s="7"/>
      <c r="AM128" s="61"/>
      <c r="AN128" s="62"/>
      <c r="AO128" s="7"/>
      <c r="AP128" s="61"/>
      <c r="AQ128" s="62"/>
      <c r="AR128" s="7"/>
      <c r="AS128" s="61"/>
      <c r="AT128" s="62"/>
      <c r="AV128" s="63"/>
      <c r="AW128" s="64"/>
      <c r="AX128" s="65"/>
    </row>
    <row r="129" spans="2:50">
      <c r="B129" s="106"/>
      <c r="C129" s="79"/>
      <c r="D129" s="103"/>
      <c r="F129" s="103"/>
      <c r="H129" s="84"/>
      <c r="I129" s="8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V129" s="66"/>
      <c r="AW129" s="67"/>
      <c r="AX129" s="68"/>
    </row>
    <row r="130" spans="2:50">
      <c r="B130" s="106"/>
      <c r="C130" s="79">
        <v>68</v>
      </c>
      <c r="D130" s="103" t="s">
        <v>158</v>
      </c>
      <c r="F130" s="103" t="s">
        <v>159</v>
      </c>
      <c r="H130" s="86">
        <v>0.95</v>
      </c>
      <c r="I130" s="85" t="s">
        <v>28</v>
      </c>
      <c r="K130" s="7"/>
      <c r="L130" s="61"/>
      <c r="M130" s="62"/>
      <c r="N130" s="7"/>
      <c r="O130" s="61"/>
      <c r="P130" s="62"/>
      <c r="Q130" s="7"/>
      <c r="R130" s="61"/>
      <c r="S130" s="62"/>
      <c r="T130" s="7"/>
      <c r="U130" s="61"/>
      <c r="V130" s="62"/>
      <c r="W130" s="7"/>
      <c r="X130" s="61"/>
      <c r="Y130" s="62"/>
      <c r="Z130" s="7"/>
      <c r="AA130" s="61"/>
      <c r="AB130" s="62"/>
      <c r="AC130" s="7"/>
      <c r="AD130" s="61"/>
      <c r="AE130" s="62"/>
      <c r="AF130" s="7"/>
      <c r="AG130" s="61"/>
      <c r="AH130" s="62"/>
      <c r="AI130" s="7"/>
      <c r="AJ130" s="61"/>
      <c r="AK130" s="62"/>
      <c r="AL130" s="7"/>
      <c r="AM130" s="61"/>
      <c r="AN130" s="62"/>
      <c r="AO130" s="7"/>
      <c r="AP130" s="61"/>
      <c r="AQ130" s="62"/>
      <c r="AR130" s="7"/>
      <c r="AS130" s="61"/>
      <c r="AT130" s="62"/>
      <c r="AV130" s="63"/>
      <c r="AW130" s="64"/>
      <c r="AX130" s="65"/>
    </row>
    <row r="131" spans="2:50">
      <c r="B131" s="106"/>
      <c r="C131" s="79"/>
      <c r="D131" s="103"/>
      <c r="F131" s="103"/>
      <c r="H131" s="84"/>
      <c r="I131" s="8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V131" s="66"/>
      <c r="AW131" s="67"/>
      <c r="AX131" s="68"/>
    </row>
    <row r="132" spans="2:50">
      <c r="B132" s="106"/>
      <c r="C132" s="79">
        <v>69</v>
      </c>
      <c r="D132" s="103" t="s">
        <v>160</v>
      </c>
      <c r="F132" s="103" t="s">
        <v>161</v>
      </c>
      <c r="H132" s="86">
        <v>0.9</v>
      </c>
      <c r="I132" s="85" t="s">
        <v>28</v>
      </c>
      <c r="K132" s="7"/>
      <c r="L132" s="61"/>
      <c r="M132" s="62"/>
      <c r="N132" s="7"/>
      <c r="O132" s="61"/>
      <c r="P132" s="62"/>
      <c r="Q132" s="7"/>
      <c r="R132" s="61"/>
      <c r="S132" s="62"/>
      <c r="T132" s="7"/>
      <c r="U132" s="61"/>
      <c r="V132" s="62"/>
      <c r="W132" s="7"/>
      <c r="X132" s="61"/>
      <c r="Y132" s="62"/>
      <c r="Z132" s="7"/>
      <c r="AA132" s="61"/>
      <c r="AB132" s="62"/>
      <c r="AC132" s="7"/>
      <c r="AD132" s="61"/>
      <c r="AE132" s="62"/>
      <c r="AF132" s="7"/>
      <c r="AG132" s="61"/>
      <c r="AH132" s="62"/>
      <c r="AI132" s="7"/>
      <c r="AJ132" s="61"/>
      <c r="AK132" s="62"/>
      <c r="AL132" s="7"/>
      <c r="AM132" s="61"/>
      <c r="AN132" s="62"/>
      <c r="AO132" s="7"/>
      <c r="AP132" s="61"/>
      <c r="AQ132" s="62"/>
      <c r="AR132" s="7"/>
      <c r="AS132" s="61"/>
      <c r="AT132" s="62"/>
      <c r="AV132" s="63"/>
      <c r="AW132" s="64"/>
      <c r="AX132" s="65"/>
    </row>
    <row r="133" spans="2:50">
      <c r="B133" s="106"/>
      <c r="C133" s="79"/>
      <c r="D133" s="103"/>
      <c r="F133" s="103"/>
      <c r="H133" s="84"/>
      <c r="I133" s="8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V133" s="66"/>
      <c r="AW133" s="67"/>
      <c r="AX133" s="68"/>
    </row>
    <row r="134" spans="2:50">
      <c r="B134" s="106"/>
      <c r="C134" s="79">
        <v>70</v>
      </c>
      <c r="D134" s="103" t="s">
        <v>162</v>
      </c>
      <c r="F134" s="103" t="s">
        <v>163</v>
      </c>
      <c r="H134" s="86">
        <v>0.95</v>
      </c>
      <c r="I134" s="85" t="s">
        <v>28</v>
      </c>
      <c r="K134" s="7"/>
      <c r="L134" s="61"/>
      <c r="M134" s="62"/>
      <c r="N134" s="7"/>
      <c r="O134" s="61"/>
      <c r="P134" s="62"/>
      <c r="Q134" s="7"/>
      <c r="R134" s="61"/>
      <c r="S134" s="62"/>
      <c r="T134" s="7"/>
      <c r="U134" s="61"/>
      <c r="V134" s="62"/>
      <c r="W134" s="7"/>
      <c r="X134" s="61"/>
      <c r="Y134" s="62"/>
      <c r="Z134" s="7"/>
      <c r="AA134" s="61"/>
      <c r="AB134" s="62"/>
      <c r="AC134" s="7"/>
      <c r="AD134" s="61"/>
      <c r="AE134" s="62"/>
      <c r="AF134" s="7"/>
      <c r="AG134" s="61"/>
      <c r="AH134" s="62"/>
      <c r="AI134" s="7"/>
      <c r="AJ134" s="61"/>
      <c r="AK134" s="62"/>
      <c r="AL134" s="7"/>
      <c r="AM134" s="61"/>
      <c r="AN134" s="62"/>
      <c r="AO134" s="7"/>
      <c r="AP134" s="61"/>
      <c r="AQ134" s="62"/>
      <c r="AR134" s="7"/>
      <c r="AS134" s="61"/>
      <c r="AT134" s="62"/>
      <c r="AV134" s="63"/>
      <c r="AW134" s="64"/>
      <c r="AX134" s="65"/>
    </row>
    <row r="135" spans="2:50">
      <c r="B135" s="106"/>
      <c r="C135" s="79"/>
      <c r="D135" s="103"/>
      <c r="F135" s="103"/>
      <c r="H135" s="84"/>
      <c r="I135" s="8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V135" s="66"/>
      <c r="AW135" s="67"/>
      <c r="AX135" s="68"/>
    </row>
    <row r="136" spans="2:50">
      <c r="B136" s="106"/>
      <c r="C136" s="79">
        <v>71</v>
      </c>
      <c r="D136" s="103" t="s">
        <v>164</v>
      </c>
      <c r="F136" s="103" t="s">
        <v>165</v>
      </c>
      <c r="H136" s="86">
        <v>0.95</v>
      </c>
      <c r="I136" s="85" t="s">
        <v>28</v>
      </c>
      <c r="K136" s="7"/>
      <c r="L136" s="61"/>
      <c r="M136" s="62"/>
      <c r="N136" s="7"/>
      <c r="O136" s="61"/>
      <c r="P136" s="62"/>
      <c r="Q136" s="7"/>
      <c r="R136" s="61"/>
      <c r="S136" s="62"/>
      <c r="T136" s="7"/>
      <c r="U136" s="61"/>
      <c r="V136" s="62"/>
      <c r="W136" s="7"/>
      <c r="X136" s="61"/>
      <c r="Y136" s="62"/>
      <c r="Z136" s="7"/>
      <c r="AA136" s="61"/>
      <c r="AB136" s="62"/>
      <c r="AC136" s="7"/>
      <c r="AD136" s="61"/>
      <c r="AE136" s="62"/>
      <c r="AF136" s="7"/>
      <c r="AG136" s="61"/>
      <c r="AH136" s="62"/>
      <c r="AI136" s="7"/>
      <c r="AJ136" s="61"/>
      <c r="AK136" s="62"/>
      <c r="AL136" s="7"/>
      <c r="AM136" s="61"/>
      <c r="AN136" s="62"/>
      <c r="AO136" s="7"/>
      <c r="AP136" s="61"/>
      <c r="AQ136" s="62"/>
      <c r="AR136" s="7"/>
      <c r="AS136" s="61"/>
      <c r="AT136" s="62"/>
      <c r="AV136" s="63"/>
      <c r="AW136" s="64"/>
      <c r="AX136" s="65"/>
    </row>
    <row r="137" spans="2:50">
      <c r="B137" s="107"/>
      <c r="C137" s="79"/>
      <c r="D137" s="103"/>
      <c r="F137" s="103"/>
      <c r="H137" s="84"/>
      <c r="I137" s="8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V137" s="66"/>
      <c r="AW137" s="67"/>
      <c r="AX137" s="68"/>
    </row>
    <row r="138" spans="2:50" ht="6" customHeight="1">
      <c r="I138" s="8"/>
    </row>
    <row r="139" spans="2:50">
      <c r="B139" s="87" t="s">
        <v>166</v>
      </c>
      <c r="C139" s="77">
        <v>72</v>
      </c>
      <c r="D139" s="71" t="s">
        <v>167</v>
      </c>
      <c r="F139" s="71" t="s">
        <v>168</v>
      </c>
      <c r="H139" s="86">
        <v>0.98</v>
      </c>
      <c r="I139" s="85" t="s">
        <v>38</v>
      </c>
      <c r="K139" s="7"/>
      <c r="L139" s="61"/>
      <c r="M139" s="62"/>
      <c r="N139" s="7"/>
      <c r="O139" s="61"/>
      <c r="P139" s="62"/>
      <c r="Q139" s="7"/>
      <c r="R139" s="61"/>
      <c r="S139" s="62"/>
      <c r="T139" s="7"/>
      <c r="U139" s="61"/>
      <c r="V139" s="62"/>
      <c r="W139" s="7"/>
      <c r="X139" s="61"/>
      <c r="Y139" s="62"/>
      <c r="Z139" s="7"/>
      <c r="AA139" s="61"/>
      <c r="AB139" s="62"/>
      <c r="AC139" s="7"/>
      <c r="AD139" s="61"/>
      <c r="AE139" s="62"/>
      <c r="AF139" s="7"/>
      <c r="AG139" s="61"/>
      <c r="AH139" s="62"/>
      <c r="AI139" s="7"/>
      <c r="AJ139" s="61"/>
      <c r="AK139" s="62"/>
      <c r="AL139" s="7"/>
      <c r="AM139" s="61"/>
      <c r="AN139" s="62"/>
      <c r="AO139" s="7"/>
      <c r="AP139" s="61"/>
      <c r="AQ139" s="62"/>
      <c r="AR139" s="7"/>
      <c r="AS139" s="61"/>
      <c r="AT139" s="62"/>
      <c r="AV139" s="63"/>
      <c r="AW139" s="64"/>
      <c r="AX139" s="65"/>
    </row>
    <row r="140" spans="2:50">
      <c r="B140" s="87"/>
      <c r="C140" s="77"/>
      <c r="D140" s="71"/>
      <c r="F140" s="71"/>
      <c r="H140" s="84"/>
      <c r="I140" s="8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V140" s="66"/>
      <c r="AW140" s="67"/>
      <c r="AX140" s="68"/>
    </row>
    <row r="141" spans="2:50">
      <c r="B141" s="87"/>
      <c r="C141" s="77">
        <v>73</v>
      </c>
      <c r="D141" s="71" t="s">
        <v>169</v>
      </c>
      <c r="F141" s="71" t="s">
        <v>170</v>
      </c>
      <c r="H141" s="86">
        <v>0.95</v>
      </c>
      <c r="I141" s="85" t="s">
        <v>28</v>
      </c>
      <c r="K141" s="7"/>
      <c r="L141" s="61"/>
      <c r="M141" s="62"/>
      <c r="N141" s="7"/>
      <c r="O141" s="61"/>
      <c r="P141" s="62"/>
      <c r="Q141" s="7"/>
      <c r="R141" s="61"/>
      <c r="S141" s="62"/>
      <c r="T141" s="7"/>
      <c r="U141" s="61"/>
      <c r="V141" s="62"/>
      <c r="W141" s="7"/>
      <c r="X141" s="61"/>
      <c r="Y141" s="62"/>
      <c r="Z141" s="7"/>
      <c r="AA141" s="61"/>
      <c r="AB141" s="62"/>
      <c r="AC141" s="7"/>
      <c r="AD141" s="61"/>
      <c r="AE141" s="62"/>
      <c r="AF141" s="7"/>
      <c r="AG141" s="61"/>
      <c r="AH141" s="62"/>
      <c r="AI141" s="7"/>
      <c r="AJ141" s="61"/>
      <c r="AK141" s="62"/>
      <c r="AL141" s="7"/>
      <c r="AM141" s="61"/>
      <c r="AN141" s="62"/>
      <c r="AO141" s="7"/>
      <c r="AP141" s="61"/>
      <c r="AQ141" s="62"/>
      <c r="AR141" s="7"/>
      <c r="AS141" s="61"/>
      <c r="AT141" s="62"/>
      <c r="AV141" s="63"/>
      <c r="AW141" s="64"/>
      <c r="AX141" s="65"/>
    </row>
    <row r="142" spans="2:50">
      <c r="B142" s="87"/>
      <c r="C142" s="77"/>
      <c r="D142" s="71"/>
      <c r="F142" s="71"/>
      <c r="H142" s="84"/>
      <c r="I142" s="8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V142" s="66"/>
      <c r="AW142" s="67"/>
      <c r="AX142" s="68"/>
    </row>
    <row r="143" spans="2:50">
      <c r="B143" s="87"/>
      <c r="C143" s="102">
        <v>74</v>
      </c>
      <c r="D143" s="72" t="s">
        <v>171</v>
      </c>
      <c r="F143" s="72" t="s">
        <v>172</v>
      </c>
      <c r="H143" s="73" t="s">
        <v>173</v>
      </c>
      <c r="I143" s="74" t="s">
        <v>28</v>
      </c>
      <c r="K143" s="7"/>
      <c r="L143" s="61"/>
      <c r="M143" s="62"/>
      <c r="N143" s="7"/>
      <c r="O143" s="61"/>
      <c r="P143" s="62"/>
      <c r="Q143" s="7"/>
      <c r="R143" s="61"/>
      <c r="S143" s="62"/>
      <c r="T143" s="7"/>
      <c r="U143" s="61"/>
      <c r="V143" s="62"/>
      <c r="W143" s="7"/>
      <c r="X143" s="61"/>
      <c r="Y143" s="62"/>
      <c r="Z143" s="7"/>
      <c r="AA143" s="61"/>
      <c r="AB143" s="62"/>
      <c r="AC143" s="7"/>
      <c r="AD143" s="61"/>
      <c r="AE143" s="62"/>
      <c r="AF143" s="7"/>
      <c r="AG143" s="61"/>
      <c r="AH143" s="62"/>
      <c r="AI143" s="7"/>
      <c r="AJ143" s="61"/>
      <c r="AK143" s="62"/>
      <c r="AL143" s="7"/>
      <c r="AM143" s="61"/>
      <c r="AN143" s="62"/>
      <c r="AO143" s="7"/>
      <c r="AP143" s="61"/>
      <c r="AQ143" s="62"/>
      <c r="AR143" s="7"/>
      <c r="AS143" s="61"/>
      <c r="AT143" s="62"/>
      <c r="AV143" s="63"/>
      <c r="AW143" s="64"/>
      <c r="AX143" s="65"/>
    </row>
    <row r="144" spans="2:50">
      <c r="B144" s="87"/>
      <c r="C144" s="102"/>
      <c r="D144" s="72"/>
      <c r="F144" s="72"/>
      <c r="H144" s="73"/>
      <c r="I144" s="74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V144" s="66"/>
      <c r="AW144" s="67"/>
      <c r="AX144" s="68"/>
    </row>
    <row r="145" spans="2:50">
      <c r="B145" s="87"/>
      <c r="C145" s="77">
        <v>75</v>
      </c>
      <c r="D145" s="71" t="s">
        <v>174</v>
      </c>
      <c r="F145" s="71" t="s">
        <v>175</v>
      </c>
      <c r="H145" s="84" t="s">
        <v>176</v>
      </c>
      <c r="I145" s="85" t="s">
        <v>28</v>
      </c>
      <c r="K145" s="7"/>
      <c r="L145" s="61"/>
      <c r="M145" s="62"/>
      <c r="N145" s="7"/>
      <c r="O145" s="61"/>
      <c r="P145" s="62"/>
      <c r="Q145" s="7"/>
      <c r="R145" s="61"/>
      <c r="S145" s="62"/>
      <c r="T145" s="7"/>
      <c r="U145" s="61"/>
      <c r="V145" s="62"/>
      <c r="W145" s="7"/>
      <c r="X145" s="61"/>
      <c r="Y145" s="62"/>
      <c r="Z145" s="7"/>
      <c r="AA145" s="61"/>
      <c r="AB145" s="62"/>
      <c r="AC145" s="7"/>
      <c r="AD145" s="61"/>
      <c r="AE145" s="62"/>
      <c r="AF145" s="7"/>
      <c r="AG145" s="61"/>
      <c r="AH145" s="62"/>
      <c r="AI145" s="7"/>
      <c r="AJ145" s="61"/>
      <c r="AK145" s="62"/>
      <c r="AL145" s="7"/>
      <c r="AM145" s="61"/>
      <c r="AN145" s="62"/>
      <c r="AO145" s="7"/>
      <c r="AP145" s="61"/>
      <c r="AQ145" s="62"/>
      <c r="AR145" s="7"/>
      <c r="AS145" s="61"/>
      <c r="AT145" s="62"/>
      <c r="AV145" s="63"/>
      <c r="AW145" s="64"/>
      <c r="AX145" s="65"/>
    </row>
    <row r="146" spans="2:50">
      <c r="B146" s="87"/>
      <c r="C146" s="77"/>
      <c r="D146" s="71"/>
      <c r="F146" s="71"/>
      <c r="H146" s="84"/>
      <c r="I146" s="8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V146" s="66"/>
      <c r="AW146" s="67"/>
      <c r="AX146" s="68"/>
    </row>
    <row r="147" spans="2:50">
      <c r="B147" s="87"/>
      <c r="C147" s="77">
        <v>76</v>
      </c>
      <c r="D147" s="71" t="s">
        <v>177</v>
      </c>
      <c r="F147" s="71" t="s">
        <v>178</v>
      </c>
      <c r="H147" s="84" t="s">
        <v>179</v>
      </c>
      <c r="I147" s="85" t="s">
        <v>28</v>
      </c>
      <c r="K147" s="7"/>
      <c r="L147" s="61"/>
      <c r="M147" s="62"/>
      <c r="N147" s="7"/>
      <c r="O147" s="61"/>
      <c r="P147" s="62"/>
      <c r="Q147" s="7"/>
      <c r="R147" s="61"/>
      <c r="S147" s="62"/>
      <c r="T147" s="7"/>
      <c r="U147" s="61"/>
      <c r="V147" s="62"/>
      <c r="W147" s="7"/>
      <c r="X147" s="61"/>
      <c r="Y147" s="62"/>
      <c r="Z147" s="7"/>
      <c r="AA147" s="61"/>
      <c r="AB147" s="62"/>
      <c r="AC147" s="7"/>
      <c r="AD147" s="61"/>
      <c r="AE147" s="62"/>
      <c r="AF147" s="7"/>
      <c r="AG147" s="61"/>
      <c r="AH147" s="62"/>
      <c r="AI147" s="7"/>
      <c r="AJ147" s="61"/>
      <c r="AK147" s="62"/>
      <c r="AL147" s="7"/>
      <c r="AM147" s="61"/>
      <c r="AN147" s="62"/>
      <c r="AO147" s="7"/>
      <c r="AP147" s="61"/>
      <c r="AQ147" s="62"/>
      <c r="AR147" s="7"/>
      <c r="AS147" s="61"/>
      <c r="AT147" s="62"/>
      <c r="AV147" s="63"/>
      <c r="AW147" s="64"/>
      <c r="AX147" s="65"/>
    </row>
    <row r="148" spans="2:50">
      <c r="B148" s="87"/>
      <c r="C148" s="77"/>
      <c r="D148" s="71"/>
      <c r="F148" s="71"/>
      <c r="H148" s="84"/>
      <c r="I148" s="8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V148" s="66"/>
      <c r="AW148" s="67"/>
      <c r="AX148" s="68"/>
    </row>
    <row r="149" spans="2:50">
      <c r="B149" s="87"/>
      <c r="C149" s="93">
        <v>77</v>
      </c>
      <c r="D149" s="99" t="s">
        <v>63</v>
      </c>
      <c r="F149" s="99" t="s">
        <v>180</v>
      </c>
      <c r="H149" s="95">
        <v>1</v>
      </c>
      <c r="I149" s="97" t="s">
        <v>28</v>
      </c>
      <c r="K149" s="7"/>
      <c r="L149" s="61"/>
      <c r="M149" s="62"/>
      <c r="N149" s="7"/>
      <c r="O149" s="61"/>
      <c r="P149" s="62"/>
      <c r="Q149" s="7"/>
      <c r="R149" s="61"/>
      <c r="S149" s="62"/>
      <c r="T149" s="7"/>
      <c r="U149" s="61"/>
      <c r="V149" s="62"/>
      <c r="W149" s="7"/>
      <c r="X149" s="61"/>
      <c r="Y149" s="62"/>
      <c r="Z149" s="7"/>
      <c r="AA149" s="61"/>
      <c r="AB149" s="62"/>
      <c r="AC149" s="7"/>
      <c r="AD149" s="61"/>
      <c r="AE149" s="62"/>
      <c r="AF149" s="7"/>
      <c r="AG149" s="61"/>
      <c r="AH149" s="62"/>
      <c r="AI149" s="7"/>
      <c r="AJ149" s="61"/>
      <c r="AK149" s="62"/>
      <c r="AL149" s="7"/>
      <c r="AM149" s="61"/>
      <c r="AN149" s="62"/>
      <c r="AO149" s="7"/>
      <c r="AP149" s="61"/>
      <c r="AQ149" s="62"/>
      <c r="AR149" s="7"/>
      <c r="AS149" s="61"/>
      <c r="AT149" s="62"/>
      <c r="AV149" s="63"/>
      <c r="AW149" s="64"/>
      <c r="AX149" s="65"/>
    </row>
    <row r="150" spans="2:50">
      <c r="B150" s="87"/>
      <c r="C150" s="93"/>
      <c r="D150" s="99"/>
      <c r="F150" s="99"/>
      <c r="H150" s="96"/>
      <c r="I150" s="97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V150" s="66"/>
      <c r="AW150" s="67"/>
      <c r="AX150" s="68"/>
    </row>
    <row r="151" spans="2:50" ht="4.5" customHeight="1">
      <c r="I151" s="8"/>
    </row>
    <row r="152" spans="2:50">
      <c r="B152" s="69" t="s">
        <v>181</v>
      </c>
      <c r="C152" s="77">
        <v>78</v>
      </c>
      <c r="D152" s="71" t="s">
        <v>182</v>
      </c>
      <c r="F152" s="71" t="s">
        <v>183</v>
      </c>
      <c r="H152" s="84"/>
      <c r="I152" s="85" t="s">
        <v>28</v>
      </c>
      <c r="K152" s="7"/>
      <c r="L152" s="61"/>
      <c r="M152" s="62"/>
      <c r="N152" s="7"/>
      <c r="O152" s="61"/>
      <c r="P152" s="62"/>
      <c r="Q152" s="7"/>
      <c r="R152" s="61"/>
      <c r="S152" s="62"/>
      <c r="T152" s="7"/>
      <c r="U152" s="61"/>
      <c r="V152" s="62"/>
      <c r="W152" s="7"/>
      <c r="X152" s="61"/>
      <c r="Y152" s="62"/>
      <c r="Z152" s="7"/>
      <c r="AA152" s="61"/>
      <c r="AB152" s="62"/>
      <c r="AC152" s="7"/>
      <c r="AD152" s="61"/>
      <c r="AE152" s="62"/>
      <c r="AF152" s="7"/>
      <c r="AG152" s="61"/>
      <c r="AH152" s="62"/>
      <c r="AI152" s="7"/>
      <c r="AJ152" s="61"/>
      <c r="AK152" s="62"/>
      <c r="AL152" s="7"/>
      <c r="AM152" s="61"/>
      <c r="AN152" s="62"/>
      <c r="AO152" s="7"/>
      <c r="AP152" s="61"/>
      <c r="AQ152" s="62"/>
      <c r="AR152" s="7"/>
      <c r="AS152" s="61"/>
      <c r="AT152" s="62"/>
      <c r="AV152" s="63"/>
      <c r="AW152" s="64"/>
      <c r="AX152" s="65"/>
    </row>
    <row r="153" spans="2:50">
      <c r="B153" s="69"/>
      <c r="C153" s="77"/>
      <c r="D153" s="71"/>
      <c r="F153" s="71"/>
      <c r="H153" s="84"/>
      <c r="I153" s="8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V153" s="66"/>
      <c r="AW153" s="67"/>
      <c r="AX153" s="68"/>
    </row>
    <row r="154" spans="2:50">
      <c r="B154" s="69"/>
      <c r="C154" s="84">
        <v>79</v>
      </c>
      <c r="D154" s="88" t="s">
        <v>184</v>
      </c>
      <c r="F154" s="88" t="s">
        <v>185</v>
      </c>
      <c r="H154" s="84"/>
      <c r="I154" s="85" t="s">
        <v>28</v>
      </c>
      <c r="K154" s="7"/>
      <c r="L154" s="61"/>
      <c r="M154" s="62"/>
      <c r="N154" s="7"/>
      <c r="O154" s="61"/>
      <c r="P154" s="62"/>
      <c r="Q154" s="7"/>
      <c r="R154" s="61"/>
      <c r="S154" s="62"/>
      <c r="T154" s="7"/>
      <c r="U154" s="61"/>
      <c r="V154" s="62"/>
      <c r="W154" s="7"/>
      <c r="X154" s="61"/>
      <c r="Y154" s="62"/>
      <c r="Z154" s="7"/>
      <c r="AA154" s="61"/>
      <c r="AB154" s="62"/>
      <c r="AC154" s="7"/>
      <c r="AD154" s="61"/>
      <c r="AE154" s="62"/>
      <c r="AF154" s="7"/>
      <c r="AG154" s="61"/>
      <c r="AH154" s="62"/>
      <c r="AI154" s="7"/>
      <c r="AJ154" s="61"/>
      <c r="AK154" s="62"/>
      <c r="AL154" s="7"/>
      <c r="AM154" s="61"/>
      <c r="AN154" s="62"/>
      <c r="AO154" s="7"/>
      <c r="AP154" s="61"/>
      <c r="AQ154" s="62"/>
      <c r="AR154" s="7"/>
      <c r="AS154" s="61"/>
      <c r="AT154" s="62"/>
      <c r="AV154" s="63"/>
      <c r="AW154" s="64"/>
      <c r="AX154" s="65"/>
    </row>
    <row r="155" spans="2:50">
      <c r="B155" s="69"/>
      <c r="C155" s="84"/>
      <c r="D155" s="88"/>
      <c r="F155" s="88"/>
      <c r="H155" s="84"/>
      <c r="I155" s="8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V155" s="66"/>
      <c r="AW155" s="67"/>
      <c r="AX155" s="68"/>
    </row>
    <row r="156" spans="2:50" ht="5.25" customHeight="1">
      <c r="I156" s="8"/>
    </row>
    <row r="157" spans="2:50">
      <c r="B157" s="69" t="s">
        <v>273</v>
      </c>
      <c r="C157" s="79">
        <v>80</v>
      </c>
      <c r="D157" s="90" t="s">
        <v>186</v>
      </c>
      <c r="F157" s="90" t="s">
        <v>187</v>
      </c>
      <c r="H157" s="86">
        <v>0.95</v>
      </c>
      <c r="I157" s="85" t="s">
        <v>28</v>
      </c>
      <c r="K157" s="7"/>
      <c r="L157" s="61"/>
      <c r="M157" s="62"/>
      <c r="N157" s="7"/>
      <c r="O157" s="61"/>
      <c r="P157" s="62"/>
      <c r="Q157" s="7"/>
      <c r="R157" s="61"/>
      <c r="S157" s="62"/>
      <c r="T157" s="7"/>
      <c r="U157" s="61"/>
      <c r="V157" s="62"/>
      <c r="W157" s="7"/>
      <c r="X157" s="61"/>
      <c r="Y157" s="62"/>
      <c r="Z157" s="7"/>
      <c r="AA157" s="61"/>
      <c r="AB157" s="62"/>
      <c r="AC157" s="7"/>
      <c r="AD157" s="61"/>
      <c r="AE157" s="62"/>
      <c r="AF157" s="7"/>
      <c r="AG157" s="61"/>
      <c r="AH157" s="62"/>
      <c r="AI157" s="7"/>
      <c r="AJ157" s="61"/>
      <c r="AK157" s="62"/>
      <c r="AL157" s="7"/>
      <c r="AM157" s="61"/>
      <c r="AN157" s="62"/>
      <c r="AO157" s="7"/>
      <c r="AP157" s="61"/>
      <c r="AQ157" s="62"/>
      <c r="AR157" s="7"/>
      <c r="AS157" s="61"/>
      <c r="AT157" s="62"/>
      <c r="AV157" s="63"/>
      <c r="AW157" s="64"/>
      <c r="AX157" s="65"/>
    </row>
    <row r="158" spans="2:50">
      <c r="B158" s="69"/>
      <c r="C158" s="79"/>
      <c r="D158" s="90"/>
      <c r="F158" s="90"/>
      <c r="H158" s="84"/>
      <c r="I158" s="8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V158" s="66"/>
      <c r="AW158" s="67"/>
      <c r="AX158" s="68"/>
    </row>
    <row r="159" spans="2:50">
      <c r="B159" s="69"/>
      <c r="C159" s="100">
        <v>81</v>
      </c>
      <c r="D159" s="101" t="s">
        <v>188</v>
      </c>
      <c r="F159" s="101" t="s">
        <v>189</v>
      </c>
      <c r="H159" s="95">
        <v>0.55000000000000004</v>
      </c>
      <c r="I159" s="97" t="s">
        <v>28</v>
      </c>
      <c r="K159" s="7"/>
      <c r="L159" s="61"/>
      <c r="M159" s="62"/>
      <c r="N159" s="7"/>
      <c r="O159" s="61"/>
      <c r="P159" s="62"/>
      <c r="Q159" s="7"/>
      <c r="R159" s="61"/>
      <c r="S159" s="62"/>
      <c r="T159" s="7"/>
      <c r="U159" s="61"/>
      <c r="V159" s="62"/>
      <c r="W159" s="7"/>
      <c r="X159" s="61"/>
      <c r="Y159" s="62"/>
      <c r="Z159" s="7"/>
      <c r="AA159" s="61"/>
      <c r="AB159" s="62"/>
      <c r="AC159" s="7"/>
      <c r="AD159" s="61"/>
      <c r="AE159" s="62"/>
      <c r="AF159" s="7"/>
      <c r="AG159" s="61"/>
      <c r="AH159" s="62"/>
      <c r="AI159" s="7"/>
      <c r="AJ159" s="61"/>
      <c r="AK159" s="62"/>
      <c r="AL159" s="7"/>
      <c r="AM159" s="61"/>
      <c r="AN159" s="62"/>
      <c r="AO159" s="7"/>
      <c r="AP159" s="61"/>
      <c r="AQ159" s="62"/>
      <c r="AR159" s="7"/>
      <c r="AS159" s="61"/>
      <c r="AT159" s="62"/>
      <c r="AV159" s="63"/>
      <c r="AW159" s="64"/>
      <c r="AX159" s="65"/>
    </row>
    <row r="160" spans="2:50">
      <c r="B160" s="69"/>
      <c r="C160" s="100"/>
      <c r="D160" s="101"/>
      <c r="F160" s="101"/>
      <c r="H160" s="96"/>
      <c r="I160" s="97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V160" s="66"/>
      <c r="AW160" s="67"/>
      <c r="AX160" s="68"/>
    </row>
    <row r="161" spans="2:50" ht="7.5" customHeight="1">
      <c r="I161" s="8"/>
    </row>
    <row r="162" spans="2:50">
      <c r="B162" s="69" t="s">
        <v>190</v>
      </c>
      <c r="C162" s="77">
        <v>82</v>
      </c>
      <c r="D162" s="90" t="s">
        <v>191</v>
      </c>
      <c r="F162" s="90" t="s">
        <v>192</v>
      </c>
      <c r="H162" s="86">
        <v>0.95</v>
      </c>
      <c r="I162" s="85" t="s">
        <v>38</v>
      </c>
      <c r="K162" s="7"/>
      <c r="L162" s="61"/>
      <c r="M162" s="62"/>
      <c r="N162" s="7"/>
      <c r="O162" s="61"/>
      <c r="P162" s="62"/>
      <c r="Q162" s="7"/>
      <c r="R162" s="61"/>
      <c r="S162" s="62"/>
      <c r="T162" s="7"/>
      <c r="U162" s="61"/>
      <c r="V162" s="62"/>
      <c r="W162" s="7"/>
      <c r="X162" s="61"/>
      <c r="Y162" s="62"/>
      <c r="Z162" s="7"/>
      <c r="AA162" s="61"/>
      <c r="AB162" s="62"/>
      <c r="AC162" s="7"/>
      <c r="AD162" s="61"/>
      <c r="AE162" s="62"/>
      <c r="AF162" s="7"/>
      <c r="AG162" s="61"/>
      <c r="AH162" s="62"/>
      <c r="AI162" s="7"/>
      <c r="AJ162" s="61"/>
      <c r="AK162" s="62"/>
      <c r="AL162" s="7"/>
      <c r="AM162" s="61"/>
      <c r="AN162" s="62"/>
      <c r="AO162" s="7"/>
      <c r="AP162" s="61"/>
      <c r="AQ162" s="62"/>
      <c r="AR162" s="7"/>
      <c r="AS162" s="61"/>
      <c r="AT162" s="62"/>
      <c r="AV162" s="63"/>
      <c r="AW162" s="64"/>
      <c r="AX162" s="65"/>
    </row>
    <row r="163" spans="2:50">
      <c r="B163" s="69"/>
      <c r="C163" s="77"/>
      <c r="D163" s="90"/>
      <c r="F163" s="90"/>
      <c r="H163" s="84"/>
      <c r="I163" s="85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V163" s="66"/>
      <c r="AW163" s="67"/>
      <c r="AX163" s="68"/>
    </row>
    <row r="164" spans="2:50">
      <c r="B164" s="69"/>
      <c r="C164" s="77">
        <v>83</v>
      </c>
      <c r="D164" s="90" t="s">
        <v>193</v>
      </c>
      <c r="F164" s="90" t="s">
        <v>194</v>
      </c>
      <c r="H164" s="86">
        <v>0.9</v>
      </c>
      <c r="I164" s="85" t="s">
        <v>28</v>
      </c>
      <c r="K164" s="7"/>
      <c r="L164" s="61"/>
      <c r="M164" s="62"/>
      <c r="N164" s="7"/>
      <c r="O164" s="61"/>
      <c r="P164" s="62"/>
      <c r="Q164" s="7"/>
      <c r="R164" s="61"/>
      <c r="S164" s="62"/>
      <c r="T164" s="7"/>
      <c r="U164" s="61"/>
      <c r="V164" s="62"/>
      <c r="W164" s="7"/>
      <c r="X164" s="61"/>
      <c r="Y164" s="62"/>
      <c r="Z164" s="7"/>
      <c r="AA164" s="61"/>
      <c r="AB164" s="62"/>
      <c r="AC164" s="7"/>
      <c r="AD164" s="61"/>
      <c r="AE164" s="62"/>
      <c r="AF164" s="7"/>
      <c r="AG164" s="61"/>
      <c r="AH164" s="62"/>
      <c r="AI164" s="7"/>
      <c r="AJ164" s="61"/>
      <c r="AK164" s="62"/>
      <c r="AL164" s="7"/>
      <c r="AM164" s="61"/>
      <c r="AN164" s="62"/>
      <c r="AO164" s="7"/>
      <c r="AP164" s="61"/>
      <c r="AQ164" s="62"/>
      <c r="AR164" s="7"/>
      <c r="AS164" s="61"/>
      <c r="AT164" s="62"/>
      <c r="AV164" s="63"/>
      <c r="AW164" s="64"/>
      <c r="AX164" s="65"/>
    </row>
    <row r="165" spans="2:50">
      <c r="B165" s="69"/>
      <c r="C165" s="77"/>
      <c r="D165" s="90"/>
      <c r="F165" s="90"/>
      <c r="H165" s="84"/>
      <c r="I165" s="8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V165" s="66"/>
      <c r="AW165" s="67"/>
      <c r="AX165" s="68"/>
    </row>
    <row r="166" spans="2:50">
      <c r="B166" s="69"/>
      <c r="C166" s="77">
        <v>84</v>
      </c>
      <c r="D166" s="90" t="s">
        <v>195</v>
      </c>
      <c r="F166" s="90" t="s">
        <v>196</v>
      </c>
      <c r="H166" s="86">
        <v>0.85</v>
      </c>
      <c r="I166" s="85" t="s">
        <v>38</v>
      </c>
      <c r="K166" s="7"/>
      <c r="L166" s="61"/>
      <c r="M166" s="62"/>
      <c r="N166" s="7"/>
      <c r="O166" s="61"/>
      <c r="P166" s="62"/>
      <c r="Q166" s="7"/>
      <c r="R166" s="61"/>
      <c r="S166" s="62"/>
      <c r="T166" s="7"/>
      <c r="U166" s="61"/>
      <c r="V166" s="62"/>
      <c r="W166" s="7"/>
      <c r="X166" s="61"/>
      <c r="Y166" s="62"/>
      <c r="Z166" s="7"/>
      <c r="AA166" s="61"/>
      <c r="AB166" s="62"/>
      <c r="AC166" s="7"/>
      <c r="AD166" s="61"/>
      <c r="AE166" s="62"/>
      <c r="AF166" s="7"/>
      <c r="AG166" s="61"/>
      <c r="AH166" s="62"/>
      <c r="AI166" s="7"/>
      <c r="AJ166" s="61"/>
      <c r="AK166" s="62"/>
      <c r="AL166" s="7"/>
      <c r="AM166" s="61"/>
      <c r="AN166" s="62"/>
      <c r="AO166" s="7"/>
      <c r="AP166" s="61"/>
      <c r="AQ166" s="62"/>
      <c r="AR166" s="7"/>
      <c r="AS166" s="61"/>
      <c r="AT166" s="62"/>
      <c r="AV166" s="63"/>
      <c r="AW166" s="64"/>
      <c r="AX166" s="65"/>
    </row>
    <row r="167" spans="2:50">
      <c r="B167" s="69"/>
      <c r="C167" s="77"/>
      <c r="D167" s="90"/>
      <c r="F167" s="90"/>
      <c r="H167" s="84"/>
      <c r="I167" s="8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V167" s="66"/>
      <c r="AW167" s="67"/>
      <c r="AX167" s="68"/>
    </row>
    <row r="168" spans="2:50">
      <c r="B168" s="69"/>
      <c r="C168" s="77">
        <v>85</v>
      </c>
      <c r="D168" s="90" t="s">
        <v>197</v>
      </c>
      <c r="F168" s="90" t="s">
        <v>198</v>
      </c>
      <c r="H168" s="86">
        <v>0.85</v>
      </c>
      <c r="I168" s="85" t="s">
        <v>28</v>
      </c>
      <c r="K168" s="7"/>
      <c r="L168" s="61"/>
      <c r="M168" s="62"/>
      <c r="N168" s="7"/>
      <c r="O168" s="61"/>
      <c r="P168" s="62"/>
      <c r="Q168" s="7"/>
      <c r="R168" s="61"/>
      <c r="S168" s="62"/>
      <c r="T168" s="7"/>
      <c r="U168" s="61"/>
      <c r="V168" s="62"/>
      <c r="W168" s="7"/>
      <c r="X168" s="61"/>
      <c r="Y168" s="62"/>
      <c r="Z168" s="7"/>
      <c r="AA168" s="61"/>
      <c r="AB168" s="62"/>
      <c r="AC168" s="7"/>
      <c r="AD168" s="61"/>
      <c r="AE168" s="62"/>
      <c r="AF168" s="7"/>
      <c r="AG168" s="61"/>
      <c r="AH168" s="62"/>
      <c r="AI168" s="7"/>
      <c r="AJ168" s="61"/>
      <c r="AK168" s="62"/>
      <c r="AL168" s="7"/>
      <c r="AM168" s="61"/>
      <c r="AN168" s="62"/>
      <c r="AO168" s="7"/>
      <c r="AP168" s="61"/>
      <c r="AQ168" s="62"/>
      <c r="AR168" s="7"/>
      <c r="AS168" s="61"/>
      <c r="AT168" s="62"/>
      <c r="AV168" s="63"/>
      <c r="AW168" s="64"/>
      <c r="AX168" s="65"/>
    </row>
    <row r="169" spans="2:50">
      <c r="B169" s="69"/>
      <c r="C169" s="77"/>
      <c r="D169" s="90"/>
      <c r="F169" s="90"/>
      <c r="H169" s="84"/>
      <c r="I169" s="8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V169" s="66"/>
      <c r="AW169" s="67"/>
      <c r="AX169" s="68"/>
    </row>
    <row r="170" spans="2:50">
      <c r="B170" s="69"/>
      <c r="C170" s="77">
        <v>86</v>
      </c>
      <c r="D170" s="90" t="s">
        <v>199</v>
      </c>
      <c r="F170" s="90" t="s">
        <v>200</v>
      </c>
      <c r="H170" s="86">
        <v>0.85</v>
      </c>
      <c r="I170" s="85" t="s">
        <v>28</v>
      </c>
      <c r="K170" s="7"/>
      <c r="L170" s="61"/>
      <c r="M170" s="62"/>
      <c r="N170" s="7"/>
      <c r="O170" s="61"/>
      <c r="P170" s="62"/>
      <c r="Q170" s="7"/>
      <c r="R170" s="61"/>
      <c r="S170" s="62"/>
      <c r="T170" s="7"/>
      <c r="U170" s="61"/>
      <c r="V170" s="62"/>
      <c r="W170" s="7"/>
      <c r="X170" s="61"/>
      <c r="Y170" s="62"/>
      <c r="Z170" s="7"/>
      <c r="AA170" s="61"/>
      <c r="AB170" s="62"/>
      <c r="AC170" s="7"/>
      <c r="AD170" s="61"/>
      <c r="AE170" s="62"/>
      <c r="AF170" s="7"/>
      <c r="AG170" s="61"/>
      <c r="AH170" s="62"/>
      <c r="AI170" s="7"/>
      <c r="AJ170" s="61"/>
      <c r="AK170" s="62"/>
      <c r="AL170" s="7"/>
      <c r="AM170" s="61"/>
      <c r="AN170" s="62"/>
      <c r="AO170" s="7"/>
      <c r="AP170" s="61"/>
      <c r="AQ170" s="62"/>
      <c r="AR170" s="7"/>
      <c r="AS170" s="61"/>
      <c r="AT170" s="62"/>
      <c r="AV170" s="63"/>
      <c r="AW170" s="64"/>
      <c r="AX170" s="65"/>
    </row>
    <row r="171" spans="2:50">
      <c r="B171" s="69"/>
      <c r="C171" s="77"/>
      <c r="D171" s="90"/>
      <c r="F171" s="90"/>
      <c r="H171" s="84"/>
      <c r="I171" s="8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V171" s="66"/>
      <c r="AW171" s="67"/>
      <c r="AX171" s="68"/>
    </row>
    <row r="172" spans="2:50" ht="6.75" customHeight="1">
      <c r="I172" s="8"/>
    </row>
    <row r="173" spans="2:50">
      <c r="B173" s="69" t="s">
        <v>201</v>
      </c>
      <c r="C173" s="77">
        <v>87</v>
      </c>
      <c r="D173" s="71" t="s">
        <v>202</v>
      </c>
      <c r="F173" s="71" t="s">
        <v>203</v>
      </c>
      <c r="H173" s="86">
        <v>0.95</v>
      </c>
      <c r="I173" s="85" t="s">
        <v>38</v>
      </c>
      <c r="K173" s="7"/>
      <c r="L173" s="61"/>
      <c r="M173" s="62"/>
      <c r="N173" s="7"/>
      <c r="O173" s="61"/>
      <c r="P173" s="62"/>
      <c r="Q173" s="7"/>
      <c r="R173" s="61"/>
      <c r="S173" s="62"/>
      <c r="T173" s="7"/>
      <c r="U173" s="61"/>
      <c r="V173" s="62"/>
      <c r="W173" s="7"/>
      <c r="X173" s="61"/>
      <c r="Y173" s="62"/>
      <c r="Z173" s="7"/>
      <c r="AA173" s="61"/>
      <c r="AB173" s="62"/>
      <c r="AC173" s="7"/>
      <c r="AD173" s="61"/>
      <c r="AE173" s="62"/>
      <c r="AF173" s="7"/>
      <c r="AG173" s="61"/>
      <c r="AH173" s="62"/>
      <c r="AI173" s="7"/>
      <c r="AJ173" s="61"/>
      <c r="AK173" s="62"/>
      <c r="AL173" s="7"/>
      <c r="AM173" s="61"/>
      <c r="AN173" s="62"/>
      <c r="AO173" s="7"/>
      <c r="AP173" s="61"/>
      <c r="AQ173" s="62"/>
      <c r="AR173" s="7"/>
      <c r="AS173" s="61"/>
      <c r="AT173" s="62"/>
      <c r="AV173" s="63"/>
      <c r="AW173" s="64"/>
      <c r="AX173" s="65"/>
    </row>
    <row r="174" spans="2:50">
      <c r="B174" s="69"/>
      <c r="C174" s="77"/>
      <c r="D174" s="71"/>
      <c r="F174" s="71"/>
      <c r="H174" s="84"/>
      <c r="I174" s="8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V174" s="66"/>
      <c r="AW174" s="67"/>
      <c r="AX174" s="68"/>
    </row>
    <row r="175" spans="2:50">
      <c r="B175" s="69"/>
      <c r="C175" s="77">
        <v>88</v>
      </c>
      <c r="D175" s="71" t="s">
        <v>204</v>
      </c>
      <c r="F175" s="71" t="s">
        <v>205</v>
      </c>
      <c r="H175" s="86">
        <v>0.85</v>
      </c>
      <c r="I175" s="85" t="s">
        <v>28</v>
      </c>
      <c r="K175" s="7"/>
      <c r="L175" s="61"/>
      <c r="M175" s="62"/>
      <c r="N175" s="7"/>
      <c r="O175" s="61"/>
      <c r="P175" s="62"/>
      <c r="Q175" s="7"/>
      <c r="R175" s="61"/>
      <c r="S175" s="62"/>
      <c r="T175" s="7"/>
      <c r="U175" s="61"/>
      <c r="V175" s="62"/>
      <c r="W175" s="7"/>
      <c r="X175" s="61"/>
      <c r="Y175" s="62"/>
      <c r="Z175" s="7"/>
      <c r="AA175" s="61"/>
      <c r="AB175" s="62"/>
      <c r="AC175" s="7"/>
      <c r="AD175" s="61"/>
      <c r="AE175" s="62"/>
      <c r="AF175" s="7"/>
      <c r="AG175" s="61"/>
      <c r="AH175" s="62"/>
      <c r="AI175" s="7"/>
      <c r="AJ175" s="61"/>
      <c r="AK175" s="62"/>
      <c r="AL175" s="7"/>
      <c r="AM175" s="61"/>
      <c r="AN175" s="62"/>
      <c r="AO175" s="7"/>
      <c r="AP175" s="61"/>
      <c r="AQ175" s="62"/>
      <c r="AR175" s="7"/>
      <c r="AS175" s="61"/>
      <c r="AT175" s="62"/>
      <c r="AV175" s="63"/>
      <c r="AW175" s="64"/>
      <c r="AX175" s="65"/>
    </row>
    <row r="176" spans="2:50">
      <c r="B176" s="69"/>
      <c r="C176" s="77"/>
      <c r="D176" s="71"/>
      <c r="F176" s="71"/>
      <c r="H176" s="84"/>
      <c r="I176" s="8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V176" s="66"/>
      <c r="AW176" s="67"/>
      <c r="AX176" s="68"/>
    </row>
    <row r="177" spans="2:50" ht="19.5" customHeight="1">
      <c r="B177" s="69"/>
      <c r="C177" s="77">
        <v>89</v>
      </c>
      <c r="D177" s="71" t="s">
        <v>206</v>
      </c>
      <c r="F177" s="71" t="s">
        <v>207</v>
      </c>
      <c r="H177" s="86">
        <v>0.9</v>
      </c>
      <c r="I177" s="85" t="s">
        <v>28</v>
      </c>
      <c r="K177" s="7"/>
      <c r="L177" s="61"/>
      <c r="M177" s="62"/>
      <c r="N177" s="7"/>
      <c r="O177" s="61"/>
      <c r="P177" s="62"/>
      <c r="Q177" s="7"/>
      <c r="R177" s="61"/>
      <c r="S177" s="62"/>
      <c r="T177" s="7"/>
      <c r="U177" s="61"/>
      <c r="V177" s="62"/>
      <c r="W177" s="7"/>
      <c r="X177" s="61"/>
      <c r="Y177" s="62"/>
      <c r="Z177" s="7"/>
      <c r="AA177" s="61"/>
      <c r="AB177" s="62"/>
      <c r="AC177" s="7"/>
      <c r="AD177" s="61"/>
      <c r="AE177" s="62"/>
      <c r="AF177" s="7"/>
      <c r="AG177" s="61"/>
      <c r="AH177" s="62"/>
      <c r="AI177" s="7"/>
      <c r="AJ177" s="61"/>
      <c r="AK177" s="62"/>
      <c r="AL177" s="7"/>
      <c r="AM177" s="61"/>
      <c r="AN177" s="62"/>
      <c r="AO177" s="7"/>
      <c r="AP177" s="61"/>
      <c r="AQ177" s="62"/>
      <c r="AR177" s="7"/>
      <c r="AS177" s="61"/>
      <c r="AT177" s="62"/>
      <c r="AV177" s="63"/>
      <c r="AW177" s="64"/>
      <c r="AX177" s="65"/>
    </row>
    <row r="178" spans="2:50" ht="19.5" customHeight="1">
      <c r="B178" s="69"/>
      <c r="C178" s="77"/>
      <c r="D178" s="71"/>
      <c r="F178" s="71"/>
      <c r="H178" s="84"/>
      <c r="I178" s="8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V178" s="66"/>
      <c r="AW178" s="67"/>
      <c r="AX178" s="68"/>
    </row>
    <row r="179" spans="2:50" ht="6.75" customHeight="1">
      <c r="I179" s="8"/>
    </row>
    <row r="180" spans="2:50">
      <c r="B180" s="69" t="s">
        <v>208</v>
      </c>
      <c r="C180" s="96">
        <v>90</v>
      </c>
      <c r="D180" s="99" t="s">
        <v>209</v>
      </c>
      <c r="F180" s="99" t="s">
        <v>210</v>
      </c>
      <c r="H180" s="95">
        <v>0.95</v>
      </c>
      <c r="I180" s="97" t="s">
        <v>38</v>
      </c>
      <c r="K180" s="7"/>
      <c r="L180" s="61"/>
      <c r="M180" s="62"/>
      <c r="N180" s="7"/>
      <c r="O180" s="61"/>
      <c r="P180" s="62"/>
      <c r="Q180" s="7"/>
      <c r="R180" s="61"/>
      <c r="S180" s="62"/>
      <c r="T180" s="7"/>
      <c r="U180" s="61"/>
      <c r="V180" s="62"/>
      <c r="W180" s="7"/>
      <c r="X180" s="61"/>
      <c r="Y180" s="62"/>
      <c r="Z180" s="7"/>
      <c r="AA180" s="61"/>
      <c r="AB180" s="62"/>
      <c r="AC180" s="7"/>
      <c r="AD180" s="61"/>
      <c r="AE180" s="62"/>
      <c r="AF180" s="7"/>
      <c r="AG180" s="61"/>
      <c r="AH180" s="62"/>
      <c r="AI180" s="7"/>
      <c r="AJ180" s="61"/>
      <c r="AK180" s="62"/>
      <c r="AL180" s="7"/>
      <c r="AM180" s="61"/>
      <c r="AN180" s="62"/>
      <c r="AO180" s="7"/>
      <c r="AP180" s="61"/>
      <c r="AQ180" s="62"/>
      <c r="AR180" s="7"/>
      <c r="AS180" s="61"/>
      <c r="AT180" s="62"/>
      <c r="AV180" s="63"/>
      <c r="AW180" s="64"/>
      <c r="AX180" s="65"/>
    </row>
    <row r="181" spans="2:50">
      <c r="B181" s="69"/>
      <c r="C181" s="96"/>
      <c r="D181" s="99"/>
      <c r="F181" s="99"/>
      <c r="H181" s="96"/>
      <c r="I181" s="97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V181" s="66"/>
      <c r="AW181" s="67"/>
      <c r="AX181" s="68"/>
    </row>
    <row r="182" spans="2:50" ht="19.5" customHeight="1">
      <c r="B182" s="69"/>
      <c r="C182" s="93">
        <v>91</v>
      </c>
      <c r="D182" s="94" t="s">
        <v>211</v>
      </c>
      <c r="F182" s="94" t="s">
        <v>212</v>
      </c>
      <c r="H182" s="95">
        <v>0.85</v>
      </c>
      <c r="I182" s="97" t="s">
        <v>28</v>
      </c>
      <c r="K182" s="7"/>
      <c r="L182" s="61"/>
      <c r="M182" s="62"/>
      <c r="N182" s="7"/>
      <c r="O182" s="61"/>
      <c r="P182" s="62"/>
      <c r="Q182" s="7"/>
      <c r="R182" s="61"/>
      <c r="S182" s="62"/>
      <c r="T182" s="7"/>
      <c r="U182" s="61"/>
      <c r="V182" s="62"/>
      <c r="W182" s="7"/>
      <c r="X182" s="61"/>
      <c r="Y182" s="62"/>
      <c r="Z182" s="7"/>
      <c r="AA182" s="61"/>
      <c r="AB182" s="62"/>
      <c r="AC182" s="7"/>
      <c r="AD182" s="61"/>
      <c r="AE182" s="62"/>
      <c r="AF182" s="7"/>
      <c r="AG182" s="61"/>
      <c r="AH182" s="62"/>
      <c r="AI182" s="7"/>
      <c r="AJ182" s="61"/>
      <c r="AK182" s="62"/>
      <c r="AL182" s="7"/>
      <c r="AM182" s="61"/>
      <c r="AN182" s="62"/>
      <c r="AO182" s="7"/>
      <c r="AP182" s="61"/>
      <c r="AQ182" s="62"/>
      <c r="AR182" s="7"/>
      <c r="AS182" s="61"/>
      <c r="AT182" s="62"/>
      <c r="AV182" s="63"/>
      <c r="AW182" s="64"/>
      <c r="AX182" s="65"/>
    </row>
    <row r="183" spans="2:50" ht="19.5" customHeight="1">
      <c r="B183" s="69"/>
      <c r="C183" s="93"/>
      <c r="D183" s="94"/>
      <c r="F183" s="94"/>
      <c r="H183" s="96"/>
      <c r="I183" s="97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1"/>
      <c r="AA183" s="98"/>
      <c r="AB183" s="62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V183" s="66"/>
      <c r="AW183" s="67"/>
      <c r="AX183" s="68"/>
    </row>
    <row r="184" spans="2:50" ht="20.25" customHeight="1">
      <c r="B184" s="69"/>
      <c r="C184" s="93">
        <v>92</v>
      </c>
      <c r="D184" s="94" t="s">
        <v>213</v>
      </c>
      <c r="F184" s="94" t="s">
        <v>274</v>
      </c>
      <c r="H184" s="95">
        <v>0.9</v>
      </c>
      <c r="I184" s="97" t="s">
        <v>28</v>
      </c>
      <c r="K184" s="7"/>
      <c r="L184" s="61"/>
      <c r="M184" s="62"/>
      <c r="N184" s="7"/>
      <c r="O184" s="61"/>
      <c r="P184" s="62"/>
      <c r="Q184" s="7"/>
      <c r="R184" s="61"/>
      <c r="S184" s="62"/>
      <c r="T184" s="7"/>
      <c r="U184" s="61"/>
      <c r="V184" s="62"/>
      <c r="W184" s="7"/>
      <c r="X184" s="61"/>
      <c r="Y184" s="62"/>
      <c r="Z184" s="7"/>
      <c r="AA184" s="61"/>
      <c r="AB184" s="62"/>
      <c r="AC184" s="7"/>
      <c r="AD184" s="61"/>
      <c r="AE184" s="62"/>
      <c r="AF184" s="7"/>
      <c r="AG184" s="61"/>
      <c r="AH184" s="62"/>
      <c r="AI184" s="7"/>
      <c r="AJ184" s="61"/>
      <c r="AK184" s="62"/>
      <c r="AL184" s="7"/>
      <c r="AM184" s="61"/>
      <c r="AN184" s="62"/>
      <c r="AO184" s="7"/>
      <c r="AP184" s="61"/>
      <c r="AQ184" s="62"/>
      <c r="AR184" s="7"/>
      <c r="AS184" s="61"/>
      <c r="AT184" s="62"/>
      <c r="AV184" s="63"/>
      <c r="AW184" s="64"/>
      <c r="AX184" s="65"/>
    </row>
    <row r="185" spans="2:50" ht="20.25" customHeight="1">
      <c r="B185" s="69"/>
      <c r="C185" s="93"/>
      <c r="D185" s="94"/>
      <c r="F185" s="94"/>
      <c r="H185" s="96"/>
      <c r="I185" s="97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V185" s="66"/>
      <c r="AW185" s="67"/>
      <c r="AX185" s="68"/>
    </row>
    <row r="186" spans="2:50" ht="6.75" customHeight="1">
      <c r="I186" s="8"/>
    </row>
    <row r="187" spans="2:50">
      <c r="B187" s="69" t="s">
        <v>214</v>
      </c>
      <c r="C187" s="77">
        <v>93</v>
      </c>
      <c r="D187" s="71" t="s">
        <v>215</v>
      </c>
      <c r="F187" s="71" t="s">
        <v>216</v>
      </c>
      <c r="H187" s="86">
        <v>0.85</v>
      </c>
      <c r="I187" s="85" t="s">
        <v>28</v>
      </c>
      <c r="K187" s="7"/>
      <c r="L187" s="61"/>
      <c r="M187" s="62"/>
      <c r="N187" s="7"/>
      <c r="O187" s="61"/>
      <c r="P187" s="62"/>
      <c r="Q187" s="7"/>
      <c r="R187" s="61"/>
      <c r="S187" s="62"/>
      <c r="T187" s="7"/>
      <c r="U187" s="61"/>
      <c r="V187" s="62"/>
      <c r="W187" s="7"/>
      <c r="X187" s="61"/>
      <c r="Y187" s="62"/>
      <c r="Z187" s="7"/>
      <c r="AA187" s="61"/>
      <c r="AB187" s="62"/>
      <c r="AC187" s="7"/>
      <c r="AD187" s="61"/>
      <c r="AE187" s="62"/>
      <c r="AF187" s="7"/>
      <c r="AG187" s="61"/>
      <c r="AH187" s="62"/>
      <c r="AI187" s="7"/>
      <c r="AJ187" s="61"/>
      <c r="AK187" s="62"/>
      <c r="AL187" s="7"/>
      <c r="AM187" s="61"/>
      <c r="AN187" s="62"/>
      <c r="AO187" s="7"/>
      <c r="AP187" s="61"/>
      <c r="AQ187" s="62"/>
      <c r="AR187" s="7"/>
      <c r="AS187" s="61"/>
      <c r="AT187" s="62"/>
      <c r="AV187" s="63"/>
      <c r="AW187" s="64"/>
      <c r="AX187" s="65"/>
    </row>
    <row r="188" spans="2:50">
      <c r="B188" s="69"/>
      <c r="C188" s="77"/>
      <c r="D188" s="71"/>
      <c r="F188" s="71"/>
      <c r="H188" s="84"/>
      <c r="I188" s="8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V188" s="66"/>
      <c r="AW188" s="67"/>
      <c r="AX188" s="68"/>
    </row>
    <row r="189" spans="2:50">
      <c r="B189" s="69"/>
      <c r="C189" s="79">
        <v>94</v>
      </c>
      <c r="D189" s="71" t="s">
        <v>217</v>
      </c>
      <c r="F189" s="71" t="s">
        <v>218</v>
      </c>
      <c r="H189" s="86">
        <v>0.85</v>
      </c>
      <c r="I189" s="85" t="s">
        <v>28</v>
      </c>
      <c r="K189" s="7"/>
      <c r="L189" s="61"/>
      <c r="M189" s="62"/>
      <c r="N189" s="7"/>
      <c r="O189" s="61"/>
      <c r="P189" s="62"/>
      <c r="Q189" s="7"/>
      <c r="R189" s="61"/>
      <c r="S189" s="62"/>
      <c r="T189" s="7"/>
      <c r="U189" s="61"/>
      <c r="V189" s="62"/>
      <c r="W189" s="7"/>
      <c r="X189" s="61"/>
      <c r="Y189" s="62"/>
      <c r="Z189" s="7"/>
      <c r="AA189" s="61"/>
      <c r="AB189" s="62"/>
      <c r="AC189" s="7"/>
      <c r="AD189" s="61"/>
      <c r="AE189" s="62"/>
      <c r="AF189" s="7"/>
      <c r="AG189" s="61"/>
      <c r="AH189" s="62"/>
      <c r="AI189" s="7"/>
      <c r="AJ189" s="61"/>
      <c r="AK189" s="62"/>
      <c r="AL189" s="7"/>
      <c r="AM189" s="61"/>
      <c r="AN189" s="62"/>
      <c r="AO189" s="7"/>
      <c r="AP189" s="61"/>
      <c r="AQ189" s="62"/>
      <c r="AR189" s="7"/>
      <c r="AS189" s="61"/>
      <c r="AT189" s="62"/>
      <c r="AV189" s="63"/>
      <c r="AW189" s="64"/>
      <c r="AX189" s="65"/>
    </row>
    <row r="190" spans="2:50">
      <c r="B190" s="69"/>
      <c r="C190" s="79"/>
      <c r="D190" s="71"/>
      <c r="F190" s="71"/>
      <c r="H190" s="84"/>
      <c r="I190" s="8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V190" s="66"/>
      <c r="AW190" s="67"/>
      <c r="AX190" s="68"/>
    </row>
    <row r="191" spans="2:50">
      <c r="B191" s="69"/>
      <c r="C191" s="79">
        <v>95</v>
      </c>
      <c r="D191" s="71" t="s">
        <v>219</v>
      </c>
      <c r="F191" s="71" t="s">
        <v>220</v>
      </c>
      <c r="H191" s="86">
        <v>0.85</v>
      </c>
      <c r="I191" s="85" t="s">
        <v>28</v>
      </c>
      <c r="K191" s="7"/>
      <c r="L191" s="61"/>
      <c r="M191" s="62"/>
      <c r="N191" s="7"/>
      <c r="O191" s="61"/>
      <c r="P191" s="62"/>
      <c r="Q191" s="7"/>
      <c r="R191" s="61"/>
      <c r="S191" s="62"/>
      <c r="T191" s="7"/>
      <c r="U191" s="61"/>
      <c r="V191" s="62"/>
      <c r="W191" s="7"/>
      <c r="X191" s="61"/>
      <c r="Y191" s="62"/>
      <c r="Z191" s="7"/>
      <c r="AA191" s="61"/>
      <c r="AB191" s="62"/>
      <c r="AC191" s="7"/>
      <c r="AD191" s="61"/>
      <c r="AE191" s="62"/>
      <c r="AF191" s="7"/>
      <c r="AG191" s="61"/>
      <c r="AH191" s="62"/>
      <c r="AI191" s="7"/>
      <c r="AJ191" s="61"/>
      <c r="AK191" s="62"/>
      <c r="AL191" s="7"/>
      <c r="AM191" s="61"/>
      <c r="AN191" s="62"/>
      <c r="AO191" s="7"/>
      <c r="AP191" s="61"/>
      <c r="AQ191" s="62"/>
      <c r="AR191" s="7"/>
      <c r="AS191" s="61"/>
      <c r="AT191" s="62"/>
      <c r="AV191" s="63"/>
      <c r="AW191" s="64"/>
      <c r="AX191" s="65"/>
    </row>
    <row r="192" spans="2:50">
      <c r="B192" s="69"/>
      <c r="C192" s="79"/>
      <c r="D192" s="71"/>
      <c r="F192" s="71"/>
      <c r="H192" s="84"/>
      <c r="I192" s="8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V192" s="66"/>
      <c r="AW192" s="67"/>
      <c r="AX192" s="68"/>
    </row>
    <row r="193" spans="2:50">
      <c r="B193" s="69"/>
      <c r="C193" s="77">
        <v>96</v>
      </c>
      <c r="D193" s="90" t="s">
        <v>221</v>
      </c>
      <c r="F193" s="91" t="s">
        <v>222</v>
      </c>
      <c r="H193" s="86">
        <v>0.85</v>
      </c>
      <c r="I193" s="85" t="s">
        <v>28</v>
      </c>
      <c r="K193" s="7"/>
      <c r="L193" s="61"/>
      <c r="M193" s="62"/>
      <c r="N193" s="7"/>
      <c r="O193" s="61"/>
      <c r="P193" s="62"/>
      <c r="Q193" s="7"/>
      <c r="R193" s="61"/>
      <c r="S193" s="62"/>
      <c r="T193" s="7"/>
      <c r="U193" s="61"/>
      <c r="V193" s="62"/>
      <c r="W193" s="7"/>
      <c r="X193" s="61"/>
      <c r="Y193" s="62"/>
      <c r="Z193" s="7"/>
      <c r="AA193" s="61"/>
      <c r="AB193" s="62"/>
      <c r="AC193" s="7"/>
      <c r="AD193" s="61"/>
      <c r="AE193" s="62"/>
      <c r="AF193" s="7"/>
      <c r="AG193" s="61"/>
      <c r="AH193" s="62"/>
      <c r="AI193" s="7"/>
      <c r="AJ193" s="61"/>
      <c r="AK193" s="62"/>
      <c r="AL193" s="7"/>
      <c r="AM193" s="61"/>
      <c r="AN193" s="62"/>
      <c r="AO193" s="7"/>
      <c r="AP193" s="61"/>
      <c r="AQ193" s="62"/>
      <c r="AR193" s="7"/>
      <c r="AS193" s="61"/>
      <c r="AT193" s="62"/>
      <c r="AV193" s="63"/>
      <c r="AW193" s="64"/>
      <c r="AX193" s="65"/>
    </row>
    <row r="194" spans="2:50">
      <c r="B194" s="69"/>
      <c r="C194" s="77"/>
      <c r="D194" s="90"/>
      <c r="F194" s="92"/>
      <c r="H194" s="84"/>
      <c r="I194" s="8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V194" s="66"/>
      <c r="AW194" s="67"/>
      <c r="AX194" s="68"/>
    </row>
    <row r="195" spans="2:50" ht="7.5" customHeight="1">
      <c r="I195" s="8"/>
    </row>
    <row r="196" spans="2:50">
      <c r="B196" s="87" t="s">
        <v>223</v>
      </c>
      <c r="C196" s="77">
        <v>97</v>
      </c>
      <c r="D196" s="88" t="s">
        <v>224</v>
      </c>
      <c r="F196" s="89" t="s">
        <v>225</v>
      </c>
      <c r="H196" s="86">
        <v>0.5</v>
      </c>
      <c r="I196" s="85" t="s">
        <v>38</v>
      </c>
      <c r="K196" s="9"/>
      <c r="L196" s="61"/>
      <c r="M196" s="62"/>
      <c r="N196" s="9"/>
      <c r="O196" s="61"/>
      <c r="P196" s="62"/>
      <c r="Q196" s="9"/>
      <c r="R196" s="61"/>
      <c r="S196" s="62"/>
      <c r="T196" s="9"/>
      <c r="U196" s="61"/>
      <c r="V196" s="62"/>
      <c r="W196" s="9"/>
      <c r="X196" s="61"/>
      <c r="Y196" s="62"/>
      <c r="Z196" s="9"/>
      <c r="AA196" s="61"/>
      <c r="AB196" s="62"/>
      <c r="AC196" s="9"/>
      <c r="AD196" s="61"/>
      <c r="AE196" s="62"/>
      <c r="AF196" s="9"/>
      <c r="AG196" s="61"/>
      <c r="AH196" s="62"/>
      <c r="AI196" s="9"/>
      <c r="AJ196" s="61"/>
      <c r="AK196" s="62"/>
      <c r="AL196" s="9"/>
      <c r="AM196" s="61"/>
      <c r="AN196" s="62"/>
      <c r="AO196" s="9"/>
      <c r="AP196" s="61"/>
      <c r="AQ196" s="62"/>
      <c r="AR196" s="9"/>
      <c r="AS196" s="61"/>
      <c r="AT196" s="62"/>
      <c r="AV196" s="63"/>
      <c r="AW196" s="64"/>
      <c r="AX196" s="65"/>
    </row>
    <row r="197" spans="2:50">
      <c r="B197" s="87"/>
      <c r="C197" s="77"/>
      <c r="D197" s="88"/>
      <c r="F197" s="89"/>
      <c r="H197" s="84"/>
      <c r="I197" s="8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V197" s="66"/>
      <c r="AW197" s="67"/>
      <c r="AX197" s="68"/>
    </row>
    <row r="198" spans="2:50">
      <c r="B198" s="87"/>
      <c r="C198" s="77">
        <v>98</v>
      </c>
      <c r="D198" s="71" t="s">
        <v>226</v>
      </c>
      <c r="F198" s="72" t="s">
        <v>227</v>
      </c>
      <c r="H198" s="86">
        <v>0.5</v>
      </c>
      <c r="I198" s="85" t="s">
        <v>38</v>
      </c>
      <c r="K198" s="7"/>
      <c r="L198" s="61"/>
      <c r="M198" s="62"/>
      <c r="N198" s="7"/>
      <c r="O198" s="61"/>
      <c r="P198" s="62"/>
      <c r="Q198" s="7"/>
      <c r="R198" s="61"/>
      <c r="S198" s="62"/>
      <c r="T198" s="7"/>
      <c r="U198" s="61"/>
      <c r="V198" s="62"/>
      <c r="W198" s="7"/>
      <c r="X198" s="61"/>
      <c r="Y198" s="62"/>
      <c r="Z198" s="7"/>
      <c r="AA198" s="61"/>
      <c r="AB198" s="62"/>
      <c r="AC198" s="7"/>
      <c r="AD198" s="61"/>
      <c r="AE198" s="62"/>
      <c r="AF198" s="7"/>
      <c r="AG198" s="61"/>
      <c r="AH198" s="62"/>
      <c r="AI198" s="7"/>
      <c r="AJ198" s="61"/>
      <c r="AK198" s="62"/>
      <c r="AL198" s="7"/>
      <c r="AM198" s="61"/>
      <c r="AN198" s="62"/>
      <c r="AO198" s="7"/>
      <c r="AP198" s="61"/>
      <c r="AQ198" s="62"/>
      <c r="AR198" s="7"/>
      <c r="AS198" s="61"/>
      <c r="AT198" s="62"/>
      <c r="AV198" s="63"/>
      <c r="AW198" s="64"/>
      <c r="AX198" s="65"/>
    </row>
    <row r="199" spans="2:50">
      <c r="B199" s="87"/>
      <c r="C199" s="77"/>
      <c r="D199" s="71"/>
      <c r="F199" s="72"/>
      <c r="H199" s="84"/>
      <c r="I199" s="8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V199" s="66"/>
      <c r="AW199" s="67"/>
      <c r="AX199" s="68"/>
    </row>
    <row r="200" spans="2:50">
      <c r="B200" s="87"/>
      <c r="C200" s="77">
        <v>99</v>
      </c>
      <c r="D200" s="71" t="s">
        <v>228</v>
      </c>
      <c r="F200" s="72" t="s">
        <v>229</v>
      </c>
      <c r="H200" s="86">
        <v>0.5</v>
      </c>
      <c r="I200" s="85" t="s">
        <v>38</v>
      </c>
      <c r="K200" s="7"/>
      <c r="L200" s="61"/>
      <c r="M200" s="62"/>
      <c r="N200" s="7"/>
      <c r="O200" s="61"/>
      <c r="P200" s="62"/>
      <c r="Q200" s="7"/>
      <c r="R200" s="61"/>
      <c r="S200" s="62"/>
      <c r="T200" s="7"/>
      <c r="U200" s="61"/>
      <c r="V200" s="62"/>
      <c r="W200" s="7"/>
      <c r="X200" s="61"/>
      <c r="Y200" s="62"/>
      <c r="Z200" s="7"/>
      <c r="AA200" s="61"/>
      <c r="AB200" s="62"/>
      <c r="AC200" s="7"/>
      <c r="AD200" s="61"/>
      <c r="AE200" s="62"/>
      <c r="AF200" s="7"/>
      <c r="AG200" s="61"/>
      <c r="AH200" s="62"/>
      <c r="AI200" s="7"/>
      <c r="AJ200" s="61"/>
      <c r="AK200" s="62"/>
      <c r="AL200" s="7"/>
      <c r="AM200" s="61"/>
      <c r="AN200" s="62"/>
      <c r="AO200" s="7"/>
      <c r="AP200" s="61"/>
      <c r="AQ200" s="62"/>
      <c r="AR200" s="7"/>
      <c r="AS200" s="61"/>
      <c r="AT200" s="62"/>
      <c r="AV200" s="63"/>
      <c r="AW200" s="64"/>
      <c r="AX200" s="65"/>
    </row>
    <row r="201" spans="2:50">
      <c r="B201" s="87"/>
      <c r="C201" s="77"/>
      <c r="D201" s="71"/>
      <c r="F201" s="72"/>
      <c r="H201" s="84"/>
      <c r="I201" s="8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V201" s="66"/>
      <c r="AW201" s="67"/>
      <c r="AX201" s="68"/>
    </row>
    <row r="202" spans="2:50" ht="11.25" customHeight="1">
      <c r="B202" s="87"/>
      <c r="C202" s="77">
        <v>100</v>
      </c>
      <c r="D202" s="71" t="s">
        <v>230</v>
      </c>
      <c r="F202" s="71" t="s">
        <v>231</v>
      </c>
      <c r="H202" s="84"/>
      <c r="I202" s="85" t="s">
        <v>38</v>
      </c>
      <c r="K202" s="7"/>
      <c r="L202" s="61"/>
      <c r="M202" s="62"/>
      <c r="N202" s="7"/>
      <c r="O202" s="61"/>
      <c r="P202" s="62"/>
      <c r="Q202" s="7"/>
      <c r="R202" s="61"/>
      <c r="S202" s="62"/>
      <c r="T202" s="7"/>
      <c r="U202" s="61"/>
      <c r="V202" s="62"/>
      <c r="W202" s="7"/>
      <c r="X202" s="61"/>
      <c r="Y202" s="62"/>
      <c r="Z202" s="7"/>
      <c r="AA202" s="61"/>
      <c r="AB202" s="62"/>
      <c r="AC202" s="7"/>
      <c r="AD202" s="61"/>
      <c r="AE202" s="62"/>
      <c r="AF202" s="7"/>
      <c r="AG202" s="61"/>
      <c r="AH202" s="62"/>
      <c r="AI202" s="7"/>
      <c r="AJ202" s="61"/>
      <c r="AK202" s="62"/>
      <c r="AL202" s="7"/>
      <c r="AM202" s="61"/>
      <c r="AN202" s="62"/>
      <c r="AO202" s="7"/>
      <c r="AP202" s="61"/>
      <c r="AQ202" s="62"/>
      <c r="AR202" s="7"/>
      <c r="AS202" s="61"/>
      <c r="AT202" s="62"/>
      <c r="AV202" s="63"/>
      <c r="AW202" s="64"/>
      <c r="AX202" s="65"/>
    </row>
    <row r="203" spans="2:50" ht="11.25" customHeight="1">
      <c r="B203" s="87"/>
      <c r="C203" s="77"/>
      <c r="D203" s="71"/>
      <c r="F203" s="71"/>
      <c r="H203" s="84"/>
      <c r="I203" s="8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V203" s="66"/>
      <c r="AW203" s="67"/>
      <c r="AX203" s="68"/>
    </row>
    <row r="204" spans="2:50" ht="8.25" customHeight="1">
      <c r="I204" s="8"/>
    </row>
    <row r="205" spans="2:50">
      <c r="B205" s="81" t="s">
        <v>232</v>
      </c>
      <c r="C205" s="77">
        <v>101</v>
      </c>
      <c r="D205" s="71" t="s">
        <v>233</v>
      </c>
      <c r="F205" s="72" t="s">
        <v>234</v>
      </c>
      <c r="H205" s="73"/>
      <c r="I205" s="74" t="s">
        <v>38</v>
      </c>
      <c r="K205" s="7"/>
      <c r="L205" s="61"/>
      <c r="M205" s="62"/>
      <c r="N205" s="7"/>
      <c r="O205" s="61"/>
      <c r="P205" s="62"/>
      <c r="Q205" s="7"/>
      <c r="R205" s="61"/>
      <c r="S205" s="62"/>
      <c r="T205" s="7"/>
      <c r="U205" s="61"/>
      <c r="V205" s="62"/>
      <c r="W205" s="7"/>
      <c r="X205" s="61"/>
      <c r="Y205" s="62"/>
      <c r="Z205" s="7"/>
      <c r="AA205" s="61"/>
      <c r="AB205" s="62"/>
      <c r="AC205" s="7"/>
      <c r="AD205" s="61"/>
      <c r="AE205" s="62"/>
      <c r="AF205" s="7"/>
      <c r="AG205" s="61"/>
      <c r="AH205" s="62"/>
      <c r="AI205" s="7"/>
      <c r="AJ205" s="61"/>
      <c r="AK205" s="62"/>
      <c r="AL205" s="7"/>
      <c r="AM205" s="61"/>
      <c r="AN205" s="62"/>
      <c r="AO205" s="7"/>
      <c r="AP205" s="61"/>
      <c r="AQ205" s="62"/>
      <c r="AR205" s="7"/>
      <c r="AS205" s="61"/>
      <c r="AT205" s="62"/>
      <c r="AV205" s="63"/>
      <c r="AW205" s="64"/>
      <c r="AX205" s="65"/>
    </row>
    <row r="206" spans="2:50">
      <c r="B206" s="82"/>
      <c r="C206" s="77"/>
      <c r="D206" s="71"/>
      <c r="F206" s="72"/>
      <c r="H206" s="73"/>
      <c r="I206" s="74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V206" s="66"/>
      <c r="AW206" s="67"/>
      <c r="AX206" s="68"/>
    </row>
    <row r="207" spans="2:50">
      <c r="B207" s="82"/>
      <c r="C207" s="77">
        <v>102</v>
      </c>
      <c r="D207" s="71" t="s">
        <v>235</v>
      </c>
      <c r="F207" s="72" t="s">
        <v>236</v>
      </c>
      <c r="H207" s="73"/>
      <c r="I207" s="74" t="s">
        <v>38</v>
      </c>
      <c r="K207" s="7"/>
      <c r="L207" s="61"/>
      <c r="M207" s="62"/>
      <c r="N207" s="7"/>
      <c r="O207" s="61"/>
      <c r="P207" s="62"/>
      <c r="Q207" s="7"/>
      <c r="R207" s="61"/>
      <c r="S207" s="62"/>
      <c r="T207" s="7"/>
      <c r="U207" s="61"/>
      <c r="V207" s="62"/>
      <c r="W207" s="7"/>
      <c r="X207" s="61"/>
      <c r="Y207" s="62"/>
      <c r="Z207" s="7"/>
      <c r="AA207" s="61"/>
      <c r="AB207" s="62"/>
      <c r="AC207" s="7"/>
      <c r="AD207" s="61"/>
      <c r="AE207" s="62"/>
      <c r="AF207" s="7"/>
      <c r="AG207" s="61"/>
      <c r="AH207" s="62"/>
      <c r="AI207" s="7"/>
      <c r="AJ207" s="61"/>
      <c r="AK207" s="62"/>
      <c r="AL207" s="7"/>
      <c r="AM207" s="61"/>
      <c r="AN207" s="62"/>
      <c r="AO207" s="7"/>
      <c r="AP207" s="61"/>
      <c r="AQ207" s="62"/>
      <c r="AR207" s="7"/>
      <c r="AS207" s="61"/>
      <c r="AT207" s="62"/>
      <c r="AV207" s="63"/>
      <c r="AW207" s="64"/>
      <c r="AX207" s="65"/>
    </row>
    <row r="208" spans="2:50">
      <c r="B208" s="82"/>
      <c r="C208" s="77"/>
      <c r="D208" s="71"/>
      <c r="F208" s="72"/>
      <c r="H208" s="73"/>
      <c r="I208" s="74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V208" s="66"/>
      <c r="AW208" s="67"/>
      <c r="AX208" s="68"/>
    </row>
    <row r="209" spans="2:50">
      <c r="B209" s="82"/>
      <c r="C209" s="77">
        <v>103</v>
      </c>
      <c r="D209" s="71" t="s">
        <v>237</v>
      </c>
      <c r="F209" s="72" t="s">
        <v>238</v>
      </c>
      <c r="H209" s="73"/>
      <c r="I209" s="74" t="s">
        <v>38</v>
      </c>
      <c r="K209" s="7"/>
      <c r="L209" s="61"/>
      <c r="M209" s="62"/>
      <c r="N209" s="7"/>
      <c r="O209" s="61"/>
      <c r="P209" s="62"/>
      <c r="Q209" s="7"/>
      <c r="R209" s="61"/>
      <c r="S209" s="62"/>
      <c r="T209" s="7"/>
      <c r="U209" s="61"/>
      <c r="V209" s="62"/>
      <c r="W209" s="7"/>
      <c r="X209" s="61"/>
      <c r="Y209" s="62"/>
      <c r="Z209" s="7"/>
      <c r="AA209" s="61"/>
      <c r="AB209" s="62"/>
      <c r="AC209" s="7"/>
      <c r="AD209" s="61"/>
      <c r="AE209" s="62"/>
      <c r="AF209" s="7"/>
      <c r="AG209" s="61"/>
      <c r="AH209" s="62"/>
      <c r="AI209" s="7"/>
      <c r="AJ209" s="61"/>
      <c r="AK209" s="62"/>
      <c r="AL209" s="7"/>
      <c r="AM209" s="61"/>
      <c r="AN209" s="62"/>
      <c r="AO209" s="7"/>
      <c r="AP209" s="61"/>
      <c r="AQ209" s="62"/>
      <c r="AR209" s="7"/>
      <c r="AS209" s="61"/>
      <c r="AT209" s="62"/>
      <c r="AV209" s="63"/>
      <c r="AW209" s="64"/>
      <c r="AX209" s="65"/>
    </row>
    <row r="210" spans="2:50">
      <c r="B210" s="82"/>
      <c r="C210" s="77"/>
      <c r="D210" s="71"/>
      <c r="F210" s="72"/>
      <c r="H210" s="73"/>
      <c r="I210" s="74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V210" s="66"/>
      <c r="AW210" s="67"/>
      <c r="AX210" s="68"/>
    </row>
    <row r="211" spans="2:50">
      <c r="B211" s="82"/>
      <c r="C211" s="77">
        <v>104</v>
      </c>
      <c r="D211" s="76" t="s">
        <v>239</v>
      </c>
      <c r="F211" s="72" t="s">
        <v>240</v>
      </c>
      <c r="H211" s="73"/>
      <c r="I211" s="74" t="s">
        <v>38</v>
      </c>
      <c r="K211" s="7"/>
      <c r="L211" s="61"/>
      <c r="M211" s="62"/>
      <c r="N211" s="7"/>
      <c r="O211" s="61"/>
      <c r="P211" s="62"/>
      <c r="Q211" s="7"/>
      <c r="R211" s="61"/>
      <c r="S211" s="62"/>
      <c r="T211" s="7"/>
      <c r="U211" s="61"/>
      <c r="V211" s="62"/>
      <c r="W211" s="7"/>
      <c r="X211" s="61"/>
      <c r="Y211" s="62"/>
      <c r="Z211" s="7"/>
      <c r="AA211" s="61"/>
      <c r="AB211" s="62"/>
      <c r="AC211" s="7"/>
      <c r="AD211" s="61"/>
      <c r="AE211" s="62"/>
      <c r="AF211" s="7"/>
      <c r="AG211" s="61"/>
      <c r="AH211" s="62"/>
      <c r="AI211" s="7"/>
      <c r="AJ211" s="61"/>
      <c r="AK211" s="62"/>
      <c r="AL211" s="7"/>
      <c r="AM211" s="61"/>
      <c r="AN211" s="62"/>
      <c r="AO211" s="7"/>
      <c r="AP211" s="61"/>
      <c r="AQ211" s="62"/>
      <c r="AR211" s="7"/>
      <c r="AS211" s="61"/>
      <c r="AT211" s="62"/>
      <c r="AV211" s="63"/>
      <c r="AW211" s="64"/>
      <c r="AX211" s="65"/>
    </row>
    <row r="212" spans="2:50">
      <c r="B212" s="82"/>
      <c r="C212" s="77"/>
      <c r="D212" s="76"/>
      <c r="F212" s="72"/>
      <c r="H212" s="73"/>
      <c r="I212" s="74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V212" s="66"/>
      <c r="AW212" s="67"/>
      <c r="AX212" s="68"/>
    </row>
    <row r="213" spans="2:50">
      <c r="B213" s="82"/>
      <c r="C213" s="79">
        <v>105</v>
      </c>
      <c r="D213" s="80" t="s">
        <v>241</v>
      </c>
      <c r="F213" s="72" t="s">
        <v>242</v>
      </c>
      <c r="H213" s="73"/>
      <c r="I213" s="74" t="s">
        <v>28</v>
      </c>
      <c r="K213" s="7"/>
      <c r="L213" s="61"/>
      <c r="M213" s="62"/>
      <c r="N213" s="7"/>
      <c r="O213" s="61"/>
      <c r="P213" s="62"/>
      <c r="Q213" s="7"/>
      <c r="R213" s="61"/>
      <c r="S213" s="62"/>
      <c r="T213" s="7"/>
      <c r="U213" s="61"/>
      <c r="V213" s="62"/>
      <c r="W213" s="7"/>
      <c r="X213" s="61"/>
      <c r="Y213" s="62"/>
      <c r="Z213" s="7"/>
      <c r="AA213" s="61"/>
      <c r="AB213" s="62"/>
      <c r="AC213" s="7"/>
      <c r="AD213" s="61"/>
      <c r="AE213" s="62"/>
      <c r="AF213" s="7"/>
      <c r="AG213" s="61"/>
      <c r="AH213" s="62"/>
      <c r="AI213" s="7"/>
      <c r="AJ213" s="61"/>
      <c r="AK213" s="62"/>
      <c r="AL213" s="7"/>
      <c r="AM213" s="61"/>
      <c r="AN213" s="62"/>
      <c r="AO213" s="7"/>
      <c r="AP213" s="61"/>
      <c r="AQ213" s="62"/>
      <c r="AR213" s="7"/>
      <c r="AS213" s="61"/>
      <c r="AT213" s="62"/>
      <c r="AV213" s="63"/>
      <c r="AW213" s="64"/>
      <c r="AX213" s="65"/>
    </row>
    <row r="214" spans="2:50">
      <c r="B214" s="82"/>
      <c r="C214" s="79"/>
      <c r="D214" s="80"/>
      <c r="F214" s="72"/>
      <c r="H214" s="73"/>
      <c r="I214" s="74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V214" s="66"/>
      <c r="AW214" s="67"/>
      <c r="AX214" s="68"/>
    </row>
    <row r="215" spans="2:50">
      <c r="B215" s="82"/>
      <c r="C215" s="77">
        <v>106</v>
      </c>
      <c r="D215" s="71" t="s">
        <v>243</v>
      </c>
      <c r="F215" s="72" t="s">
        <v>244</v>
      </c>
      <c r="H215" s="78">
        <v>0.95</v>
      </c>
      <c r="I215" s="74" t="s">
        <v>38</v>
      </c>
      <c r="K215" s="7"/>
      <c r="L215" s="61"/>
      <c r="M215" s="62"/>
      <c r="N215" s="7"/>
      <c r="O215" s="61"/>
      <c r="P215" s="62"/>
      <c r="Q215" s="7"/>
      <c r="R215" s="61"/>
      <c r="S215" s="62"/>
      <c r="T215" s="7"/>
      <c r="U215" s="61"/>
      <c r="V215" s="62"/>
      <c r="W215" s="7"/>
      <c r="X215" s="61"/>
      <c r="Y215" s="62"/>
      <c r="Z215" s="7"/>
      <c r="AA215" s="61"/>
      <c r="AB215" s="62"/>
      <c r="AC215" s="7"/>
      <c r="AD215" s="61"/>
      <c r="AE215" s="62"/>
      <c r="AF215" s="7"/>
      <c r="AG215" s="61"/>
      <c r="AH215" s="62"/>
      <c r="AI215" s="7"/>
      <c r="AJ215" s="61"/>
      <c r="AK215" s="62"/>
      <c r="AL215" s="7"/>
      <c r="AM215" s="61"/>
      <c r="AN215" s="62"/>
      <c r="AO215" s="7"/>
      <c r="AP215" s="61"/>
      <c r="AQ215" s="62"/>
      <c r="AR215" s="7"/>
      <c r="AS215" s="61"/>
      <c r="AT215" s="62"/>
      <c r="AV215" s="63"/>
      <c r="AW215" s="64"/>
      <c r="AX215" s="65"/>
    </row>
    <row r="216" spans="2:50">
      <c r="B216" s="83"/>
      <c r="C216" s="77"/>
      <c r="D216" s="71"/>
      <c r="F216" s="72"/>
      <c r="H216" s="73"/>
      <c r="I216" s="74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V216" s="66"/>
      <c r="AW216" s="67"/>
      <c r="AX216" s="68"/>
    </row>
    <row r="217" spans="2:50" ht="8.25" customHeight="1">
      <c r="I217" s="8"/>
    </row>
    <row r="218" spans="2:50">
      <c r="B218" s="69" t="s">
        <v>275</v>
      </c>
      <c r="C218" s="77">
        <v>107</v>
      </c>
      <c r="D218" s="71" t="s">
        <v>245</v>
      </c>
      <c r="F218" s="72" t="s">
        <v>246</v>
      </c>
      <c r="H218" s="73"/>
      <c r="I218" s="74" t="s">
        <v>38</v>
      </c>
      <c r="K218" s="7"/>
      <c r="L218" s="61"/>
      <c r="M218" s="62"/>
      <c r="N218" s="7"/>
      <c r="O218" s="61"/>
      <c r="P218" s="62"/>
      <c r="Q218" s="7"/>
      <c r="R218" s="61"/>
      <c r="S218" s="62"/>
      <c r="T218" s="7"/>
      <c r="U218" s="61"/>
      <c r="V218" s="62"/>
      <c r="W218" s="7"/>
      <c r="X218" s="60"/>
      <c r="Y218" s="60"/>
      <c r="Z218" s="7"/>
      <c r="AA218" s="60"/>
      <c r="AB218" s="60"/>
      <c r="AC218" s="7"/>
      <c r="AD218" s="60"/>
      <c r="AE218" s="60"/>
      <c r="AF218" s="7"/>
      <c r="AG218" s="60"/>
      <c r="AH218" s="60"/>
      <c r="AI218" s="7"/>
      <c r="AJ218" s="60"/>
      <c r="AK218" s="60"/>
      <c r="AL218" s="7"/>
      <c r="AM218" s="61"/>
      <c r="AN218" s="62"/>
      <c r="AO218" s="7"/>
      <c r="AP218" s="61"/>
      <c r="AQ218" s="62"/>
      <c r="AR218" s="7"/>
      <c r="AS218" s="61"/>
      <c r="AT218" s="62"/>
      <c r="AV218" s="63"/>
      <c r="AW218" s="64"/>
      <c r="AX218" s="65"/>
    </row>
    <row r="219" spans="2:50">
      <c r="B219" s="69"/>
      <c r="C219" s="77"/>
      <c r="D219" s="71"/>
      <c r="F219" s="72"/>
      <c r="H219" s="73"/>
      <c r="I219" s="74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V219" s="66"/>
      <c r="AW219" s="67"/>
      <c r="AX219" s="68"/>
    </row>
    <row r="220" spans="2:50">
      <c r="B220" s="69"/>
      <c r="C220" s="77">
        <v>108</v>
      </c>
      <c r="D220" s="71" t="s">
        <v>247</v>
      </c>
      <c r="F220" s="72" t="s">
        <v>248</v>
      </c>
      <c r="H220" s="73"/>
      <c r="I220" s="74" t="s">
        <v>38</v>
      </c>
      <c r="K220" s="7"/>
      <c r="L220" s="61"/>
      <c r="M220" s="62"/>
      <c r="N220" s="7"/>
      <c r="O220" s="61"/>
      <c r="P220" s="62"/>
      <c r="Q220" s="7"/>
      <c r="R220" s="61"/>
      <c r="S220" s="62"/>
      <c r="T220" s="7"/>
      <c r="U220" s="61"/>
      <c r="V220" s="62"/>
      <c r="W220" s="7"/>
      <c r="X220" s="60"/>
      <c r="Y220" s="60"/>
      <c r="Z220" s="7"/>
      <c r="AA220" s="60"/>
      <c r="AB220" s="60"/>
      <c r="AC220" s="7"/>
      <c r="AD220" s="60"/>
      <c r="AE220" s="60"/>
      <c r="AF220" s="7"/>
      <c r="AG220" s="60"/>
      <c r="AH220" s="60"/>
      <c r="AI220" s="7"/>
      <c r="AJ220" s="60"/>
      <c r="AK220" s="60"/>
      <c r="AL220" s="7"/>
      <c r="AM220" s="61"/>
      <c r="AN220" s="62"/>
      <c r="AO220" s="7"/>
      <c r="AP220" s="61"/>
      <c r="AQ220" s="62"/>
      <c r="AR220" s="7"/>
      <c r="AS220" s="61"/>
      <c r="AT220" s="62"/>
      <c r="AV220" s="63"/>
      <c r="AW220" s="64"/>
      <c r="AX220" s="65"/>
    </row>
    <row r="221" spans="2:50">
      <c r="B221" s="69"/>
      <c r="C221" s="77"/>
      <c r="D221" s="71"/>
      <c r="F221" s="72"/>
      <c r="H221" s="73"/>
      <c r="I221" s="74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V221" s="66"/>
      <c r="AW221" s="67"/>
      <c r="AX221" s="68"/>
    </row>
    <row r="222" spans="2:50">
      <c r="B222" s="69"/>
      <c r="C222" s="70">
        <v>109</v>
      </c>
      <c r="D222" s="71" t="s">
        <v>249</v>
      </c>
      <c r="F222" s="72" t="s">
        <v>250</v>
      </c>
      <c r="H222" s="73"/>
      <c r="I222" s="74" t="s">
        <v>38</v>
      </c>
      <c r="K222" s="7"/>
      <c r="L222" s="61"/>
      <c r="M222" s="62"/>
      <c r="N222" s="7"/>
      <c r="O222" s="61"/>
      <c r="P222" s="62"/>
      <c r="Q222" s="7"/>
      <c r="R222" s="61"/>
      <c r="S222" s="62"/>
      <c r="T222" s="7"/>
      <c r="U222" s="61"/>
      <c r="V222" s="62"/>
      <c r="W222" s="7"/>
      <c r="X222" s="60"/>
      <c r="Y222" s="60"/>
      <c r="Z222" s="7"/>
      <c r="AA222" s="60"/>
      <c r="AB222" s="60"/>
      <c r="AC222" s="7"/>
      <c r="AD222" s="60"/>
      <c r="AE222" s="60"/>
      <c r="AF222" s="7"/>
      <c r="AG222" s="60"/>
      <c r="AH222" s="60"/>
      <c r="AI222" s="7"/>
      <c r="AJ222" s="60"/>
      <c r="AK222" s="60"/>
      <c r="AL222" s="7"/>
      <c r="AM222" s="61"/>
      <c r="AN222" s="62"/>
      <c r="AO222" s="7"/>
      <c r="AP222" s="61"/>
      <c r="AQ222" s="62"/>
      <c r="AR222" s="7"/>
      <c r="AS222" s="61"/>
      <c r="AT222" s="62"/>
      <c r="AV222" s="63"/>
      <c r="AW222" s="64"/>
      <c r="AX222" s="65"/>
    </row>
    <row r="223" spans="2:50">
      <c r="B223" s="69"/>
      <c r="C223" s="70"/>
      <c r="D223" s="71"/>
      <c r="F223" s="72"/>
      <c r="H223" s="73"/>
      <c r="I223" s="74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V223" s="66"/>
      <c r="AW223" s="67"/>
      <c r="AX223" s="68"/>
    </row>
    <row r="224" spans="2:50">
      <c r="B224" s="69"/>
      <c r="C224" s="75">
        <v>110</v>
      </c>
      <c r="D224" s="71" t="s">
        <v>251</v>
      </c>
      <c r="F224" s="72" t="s">
        <v>252</v>
      </c>
      <c r="H224" s="73"/>
      <c r="I224" s="74" t="s">
        <v>38</v>
      </c>
      <c r="K224" s="7"/>
      <c r="L224" s="61"/>
      <c r="M224" s="62"/>
      <c r="N224" s="7"/>
      <c r="O224" s="61"/>
      <c r="P224" s="62"/>
      <c r="Q224" s="7"/>
      <c r="R224" s="61"/>
      <c r="S224" s="62"/>
      <c r="T224" s="7"/>
      <c r="U224" s="61"/>
      <c r="V224" s="62"/>
      <c r="W224" s="7"/>
      <c r="X224" s="60"/>
      <c r="Y224" s="60"/>
      <c r="Z224" s="7"/>
      <c r="AA224" s="60"/>
      <c r="AB224" s="60"/>
      <c r="AC224" s="7"/>
      <c r="AD224" s="60"/>
      <c r="AE224" s="60"/>
      <c r="AF224" s="7"/>
      <c r="AG224" s="60"/>
      <c r="AH224" s="60"/>
      <c r="AI224" s="7"/>
      <c r="AJ224" s="60"/>
      <c r="AK224" s="60"/>
      <c r="AL224" s="7"/>
      <c r="AM224" s="61"/>
      <c r="AN224" s="62"/>
      <c r="AO224" s="7"/>
      <c r="AP224" s="61"/>
      <c r="AQ224" s="62"/>
      <c r="AR224" s="7"/>
      <c r="AS224" s="61"/>
      <c r="AT224" s="62"/>
      <c r="AV224" s="63"/>
      <c r="AW224" s="64"/>
      <c r="AX224" s="65"/>
    </row>
    <row r="225" spans="2:50">
      <c r="B225" s="69"/>
      <c r="C225" s="75"/>
      <c r="D225" s="71"/>
      <c r="F225" s="72"/>
      <c r="H225" s="73"/>
      <c r="I225" s="74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V225" s="66"/>
      <c r="AW225" s="67"/>
      <c r="AX225" s="68"/>
    </row>
    <row r="226" spans="2:50">
      <c r="B226" s="69"/>
      <c r="C226" s="70">
        <v>111</v>
      </c>
      <c r="D226" s="76" t="s">
        <v>253</v>
      </c>
      <c r="F226" s="72" t="s">
        <v>254</v>
      </c>
      <c r="H226" s="73"/>
      <c r="I226" s="74" t="s">
        <v>38</v>
      </c>
      <c r="K226" s="7"/>
      <c r="L226" s="61"/>
      <c r="M226" s="62"/>
      <c r="N226" s="7"/>
      <c r="O226" s="61"/>
      <c r="P226" s="62"/>
      <c r="Q226" s="7"/>
      <c r="R226" s="61"/>
      <c r="S226" s="62"/>
      <c r="T226" s="7"/>
      <c r="U226" s="61"/>
      <c r="V226" s="62"/>
      <c r="W226" s="7"/>
      <c r="X226" s="60"/>
      <c r="Y226" s="60"/>
      <c r="Z226" s="7"/>
      <c r="AA226" s="60"/>
      <c r="AB226" s="60"/>
      <c r="AC226" s="7"/>
      <c r="AD226" s="60"/>
      <c r="AE226" s="60"/>
      <c r="AF226" s="7"/>
      <c r="AG226" s="60"/>
      <c r="AH226" s="60"/>
      <c r="AI226" s="7"/>
      <c r="AJ226" s="60"/>
      <c r="AK226" s="60"/>
      <c r="AL226" s="7"/>
      <c r="AM226" s="61"/>
      <c r="AN226" s="62"/>
      <c r="AO226" s="7"/>
      <c r="AP226" s="61"/>
      <c r="AQ226" s="62"/>
      <c r="AR226" s="7"/>
      <c r="AS226" s="61"/>
      <c r="AT226" s="62"/>
      <c r="AV226" s="63"/>
      <c r="AW226" s="64"/>
      <c r="AX226" s="65"/>
    </row>
    <row r="227" spans="2:50">
      <c r="B227" s="69"/>
      <c r="C227" s="70"/>
      <c r="D227" s="76"/>
      <c r="F227" s="72"/>
      <c r="H227" s="73"/>
      <c r="I227" s="74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V227" s="66"/>
      <c r="AW227" s="67"/>
      <c r="AX227" s="68"/>
    </row>
    <row r="228" spans="2:50">
      <c r="B228" s="69"/>
      <c r="C228" s="75">
        <v>112</v>
      </c>
      <c r="D228" s="76" t="s">
        <v>255</v>
      </c>
      <c r="F228" s="72" t="s">
        <v>256</v>
      </c>
      <c r="H228" s="73"/>
      <c r="I228" s="74" t="s">
        <v>38</v>
      </c>
      <c r="K228" s="7"/>
      <c r="L228" s="61"/>
      <c r="M228" s="62"/>
      <c r="N228" s="7"/>
      <c r="O228" s="61"/>
      <c r="P228" s="62"/>
      <c r="Q228" s="7"/>
      <c r="R228" s="61"/>
      <c r="S228" s="62"/>
      <c r="T228" s="7"/>
      <c r="U228" s="61"/>
      <c r="V228" s="62"/>
      <c r="W228" s="7"/>
      <c r="X228" s="60"/>
      <c r="Y228" s="60"/>
      <c r="Z228" s="7"/>
      <c r="AA228" s="60"/>
      <c r="AB228" s="60"/>
      <c r="AC228" s="7"/>
      <c r="AD228" s="60"/>
      <c r="AE228" s="60"/>
      <c r="AF228" s="7"/>
      <c r="AG228" s="60"/>
      <c r="AH228" s="60"/>
      <c r="AI228" s="7"/>
      <c r="AJ228" s="61"/>
      <c r="AK228" s="62"/>
      <c r="AL228" s="7"/>
      <c r="AM228" s="61"/>
      <c r="AN228" s="62"/>
      <c r="AO228" s="7"/>
      <c r="AP228" s="61"/>
      <c r="AQ228" s="62"/>
      <c r="AR228" s="7"/>
      <c r="AS228" s="61"/>
      <c r="AT228" s="62"/>
      <c r="AV228" s="63"/>
      <c r="AW228" s="64"/>
      <c r="AX228" s="65"/>
    </row>
    <row r="229" spans="2:50">
      <c r="B229" s="69"/>
      <c r="C229" s="75"/>
      <c r="D229" s="76"/>
      <c r="F229" s="72"/>
      <c r="H229" s="73"/>
      <c r="I229" s="74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V229" s="66"/>
      <c r="AW229" s="67"/>
      <c r="AX229" s="68"/>
    </row>
    <row r="230" spans="2:50" ht="6.75" customHeight="1">
      <c r="I230" s="8"/>
    </row>
    <row r="231" spans="2:50" ht="18.75" customHeight="1">
      <c r="B231" s="69" t="s">
        <v>257</v>
      </c>
      <c r="C231" s="70">
        <v>113</v>
      </c>
      <c r="D231" s="71" t="s">
        <v>258</v>
      </c>
      <c r="F231" s="72" t="s">
        <v>259</v>
      </c>
      <c r="H231" s="73"/>
      <c r="I231" s="74" t="s">
        <v>38</v>
      </c>
      <c r="K231" s="7"/>
      <c r="L231" s="61"/>
      <c r="M231" s="62"/>
      <c r="N231" s="7"/>
      <c r="O231" s="61"/>
      <c r="P231" s="62"/>
      <c r="Q231" s="7"/>
      <c r="R231" s="61"/>
      <c r="S231" s="62"/>
      <c r="T231" s="7"/>
      <c r="U231" s="61"/>
      <c r="V231" s="62"/>
      <c r="W231" s="7"/>
      <c r="X231" s="61"/>
      <c r="Y231" s="62"/>
      <c r="Z231" s="7"/>
      <c r="AA231" s="61"/>
      <c r="AB231" s="62"/>
      <c r="AC231" s="7"/>
      <c r="AD231" s="61"/>
      <c r="AE231" s="62"/>
      <c r="AF231" s="7"/>
      <c r="AG231" s="61"/>
      <c r="AH231" s="62"/>
      <c r="AI231" s="7"/>
      <c r="AJ231" s="61"/>
      <c r="AK231" s="62"/>
      <c r="AL231" s="7"/>
      <c r="AM231" s="61"/>
      <c r="AN231" s="62"/>
      <c r="AO231" s="7"/>
      <c r="AP231" s="61"/>
      <c r="AQ231" s="62"/>
      <c r="AR231" s="7"/>
      <c r="AS231" s="61"/>
      <c r="AT231" s="62"/>
      <c r="AV231" s="63"/>
      <c r="AW231" s="64"/>
      <c r="AX231" s="65"/>
    </row>
    <row r="232" spans="2:50" ht="18.75" customHeight="1">
      <c r="B232" s="69"/>
      <c r="C232" s="70"/>
      <c r="D232" s="71"/>
      <c r="F232" s="72"/>
      <c r="H232" s="73"/>
      <c r="I232" s="74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V232" s="66"/>
      <c r="AW232" s="67"/>
      <c r="AX232" s="68"/>
    </row>
    <row r="233" spans="2:50" ht="18.75" customHeight="1">
      <c r="B233" s="69"/>
      <c r="C233" s="70">
        <v>114</v>
      </c>
      <c r="D233" s="71" t="s">
        <v>260</v>
      </c>
      <c r="F233" s="72" t="s">
        <v>261</v>
      </c>
      <c r="H233" s="73"/>
      <c r="I233" s="74" t="s">
        <v>38</v>
      </c>
      <c r="K233" s="7"/>
      <c r="L233" s="61"/>
      <c r="M233" s="62"/>
      <c r="N233" s="7"/>
      <c r="O233" s="61"/>
      <c r="P233" s="62"/>
      <c r="Q233" s="7"/>
      <c r="R233" s="61"/>
      <c r="S233" s="62"/>
      <c r="T233" s="7"/>
      <c r="U233" s="61"/>
      <c r="V233" s="62"/>
      <c r="W233" s="7"/>
      <c r="X233" s="61"/>
      <c r="Y233" s="62"/>
      <c r="Z233" s="7"/>
      <c r="AA233" s="61"/>
      <c r="AB233" s="62"/>
      <c r="AC233" s="7"/>
      <c r="AD233" s="61"/>
      <c r="AE233" s="62"/>
      <c r="AF233" s="7"/>
      <c r="AG233" s="61"/>
      <c r="AH233" s="62"/>
      <c r="AI233" s="7"/>
      <c r="AJ233" s="61"/>
      <c r="AK233" s="62"/>
      <c r="AL233" s="7"/>
      <c r="AM233" s="61"/>
      <c r="AN233" s="62"/>
      <c r="AO233" s="7"/>
      <c r="AP233" s="61"/>
      <c r="AQ233" s="62"/>
      <c r="AR233" s="7"/>
      <c r="AS233" s="61"/>
      <c r="AT233" s="62"/>
      <c r="AV233" s="63"/>
      <c r="AW233" s="64"/>
      <c r="AX233" s="65"/>
    </row>
    <row r="234" spans="2:50" ht="18.75" customHeight="1">
      <c r="B234" s="69"/>
      <c r="C234" s="70"/>
      <c r="D234" s="71"/>
      <c r="F234" s="72"/>
      <c r="H234" s="73"/>
      <c r="I234" s="74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V234" s="66"/>
      <c r="AW234" s="67"/>
      <c r="AX234" s="68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A1:P191"/>
  <sheetViews>
    <sheetView tabSelected="1" zoomScale="88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B7" sqref="B7:B8"/>
    </sheetView>
  </sheetViews>
  <sheetFormatPr baseColWidth="10" defaultColWidth="10.83203125" defaultRowHeight="16"/>
  <cols>
    <col min="1" max="1" width="6.1640625" style="44" customWidth="1"/>
    <col min="2" max="2" width="4.33203125" style="32" customWidth="1"/>
    <col min="3" max="3" width="58.83203125" style="36" customWidth="1"/>
    <col min="4" max="4" width="47.33203125" style="42" customWidth="1"/>
    <col min="5" max="5" width="57.6640625" style="29" hidden="1" customWidth="1"/>
    <col min="6" max="6" width="10.6640625" style="29" customWidth="1"/>
    <col min="7" max="7" width="13.33203125" style="29" customWidth="1"/>
    <col min="8" max="8" width="13.1640625" style="32" customWidth="1"/>
    <col min="9" max="9" width="10.83203125" style="32"/>
    <col min="10" max="10" width="6.1640625" style="32" customWidth="1"/>
    <col min="11" max="11" width="10.83203125" style="32"/>
    <col min="12" max="12" width="8.6640625" style="32" customWidth="1"/>
    <col min="13" max="13" width="7" style="32" customWidth="1"/>
    <col min="14" max="16" width="10.83203125" style="32"/>
    <col min="17" max="16384" width="10.83203125" style="29"/>
  </cols>
  <sheetData>
    <row r="1" spans="1:16">
      <c r="A1" s="43"/>
      <c r="C1" s="35"/>
      <c r="D1" s="40"/>
      <c r="E1" s="32"/>
      <c r="F1" s="32"/>
      <c r="G1" s="32"/>
    </row>
    <row r="2" spans="1:16" ht="21" customHeight="1">
      <c r="A2" s="324" t="s">
        <v>501</v>
      </c>
      <c r="B2" s="324"/>
      <c r="C2" s="324"/>
      <c r="D2" s="324"/>
      <c r="E2" s="324"/>
      <c r="F2" s="324"/>
      <c r="G2" s="324"/>
    </row>
    <row r="3" spans="1:16" ht="20" customHeight="1">
      <c r="A3" s="323" t="s">
        <v>1</v>
      </c>
      <c r="B3" s="323"/>
      <c r="C3" s="323"/>
      <c r="D3" s="323"/>
      <c r="E3" s="323"/>
      <c r="F3" s="323"/>
      <c r="G3" s="323"/>
    </row>
    <row r="4" spans="1:16" ht="20" customHeight="1">
      <c r="A4" s="322" t="s">
        <v>289</v>
      </c>
      <c r="B4" s="322"/>
      <c r="C4" s="322"/>
      <c r="D4" s="322"/>
      <c r="E4" s="322"/>
      <c r="F4" s="322"/>
      <c r="G4" s="322"/>
    </row>
    <row r="5" spans="1:16" ht="20" customHeight="1">
      <c r="A5" s="322" t="s">
        <v>290</v>
      </c>
      <c r="B5" s="322"/>
      <c r="C5" s="322"/>
      <c r="D5" s="322"/>
      <c r="E5" s="322"/>
      <c r="F5" s="322"/>
      <c r="G5" s="322"/>
    </row>
    <row r="6" spans="1:16" ht="20" customHeight="1" thickBot="1">
      <c r="A6" s="41"/>
      <c r="B6" s="34"/>
      <c r="C6" s="321" t="s">
        <v>537</v>
      </c>
      <c r="D6" s="321"/>
      <c r="E6" s="34"/>
      <c r="F6" s="34"/>
      <c r="G6" s="34"/>
    </row>
    <row r="7" spans="1:16" ht="27.75" customHeight="1">
      <c r="A7" s="342" t="s">
        <v>502</v>
      </c>
      <c r="B7" s="344" t="s">
        <v>4</v>
      </c>
      <c r="C7" s="346" t="s">
        <v>5</v>
      </c>
      <c r="D7" s="325" t="s">
        <v>6</v>
      </c>
      <c r="E7" s="325" t="s">
        <v>327</v>
      </c>
      <c r="F7" s="325" t="s">
        <v>7</v>
      </c>
      <c r="G7" s="325" t="s">
        <v>8</v>
      </c>
      <c r="H7" s="597" t="s">
        <v>12</v>
      </c>
      <c r="I7" s="597"/>
      <c r="J7" s="597"/>
      <c r="K7" s="597" t="s">
        <v>13</v>
      </c>
      <c r="L7" s="597"/>
      <c r="M7" s="597"/>
      <c r="N7" s="597" t="s">
        <v>14</v>
      </c>
      <c r="O7" s="597"/>
      <c r="P7" s="597"/>
    </row>
    <row r="8" spans="1:16" ht="13.5" customHeight="1" thickBot="1">
      <c r="A8" s="343"/>
      <c r="B8" s="345"/>
      <c r="C8" s="347"/>
      <c r="D8" s="326"/>
      <c r="E8" s="326"/>
      <c r="F8" s="326"/>
      <c r="G8" s="326"/>
      <c r="H8" s="45" t="s">
        <v>22</v>
      </c>
      <c r="I8" s="650" t="s">
        <v>23</v>
      </c>
      <c r="J8" s="651"/>
      <c r="K8" s="45" t="s">
        <v>22</v>
      </c>
      <c r="L8" s="650" t="s">
        <v>23</v>
      </c>
      <c r="M8" s="651"/>
      <c r="N8" s="45" t="s">
        <v>22</v>
      </c>
      <c r="O8" s="650" t="s">
        <v>23</v>
      </c>
      <c r="P8" s="651"/>
    </row>
    <row r="9" spans="1:16" ht="28" customHeight="1">
      <c r="A9" s="327" t="s">
        <v>24</v>
      </c>
      <c r="B9" s="330">
        <v>1</v>
      </c>
      <c r="C9" s="332" t="s">
        <v>25</v>
      </c>
      <c r="D9" s="334" t="s">
        <v>505</v>
      </c>
      <c r="E9" s="336" t="s">
        <v>328</v>
      </c>
      <c r="F9" s="338" t="s">
        <v>27</v>
      </c>
      <c r="G9" s="340" t="s">
        <v>28</v>
      </c>
      <c r="H9" s="51">
        <v>0</v>
      </c>
      <c r="I9" s="642">
        <v>848</v>
      </c>
      <c r="J9" s="643"/>
      <c r="K9" s="53">
        <v>1</v>
      </c>
      <c r="L9" s="648">
        <f>792+81</f>
        <v>873</v>
      </c>
      <c r="M9" s="649"/>
      <c r="N9" s="53">
        <v>1</v>
      </c>
      <c r="O9" s="648">
        <f>866+60</f>
        <v>926</v>
      </c>
      <c r="P9" s="649"/>
    </row>
    <row r="10" spans="1:16" ht="30" customHeight="1">
      <c r="A10" s="328"/>
      <c r="B10" s="331"/>
      <c r="C10" s="333"/>
      <c r="D10" s="335"/>
      <c r="E10" s="337"/>
      <c r="F10" s="339"/>
      <c r="G10" s="341"/>
      <c r="H10" s="646">
        <f t="shared" ref="H10" si="0">(H9/I9)*100</f>
        <v>0</v>
      </c>
      <c r="I10" s="646"/>
      <c r="J10" s="646"/>
      <c r="K10" s="647">
        <f t="shared" ref="K10" si="1">(K9/L9)*100</f>
        <v>0.11454753722794961</v>
      </c>
      <c r="L10" s="647"/>
      <c r="M10" s="647"/>
      <c r="N10" s="647">
        <f t="shared" ref="N10" si="2">(N9/O9)*100</f>
        <v>0.10799136069114472</v>
      </c>
      <c r="O10" s="647"/>
      <c r="P10" s="647"/>
    </row>
    <row r="11" spans="1:16" ht="28" customHeight="1">
      <c r="A11" s="328"/>
      <c r="B11" s="331">
        <v>2</v>
      </c>
      <c r="C11" s="333" t="s">
        <v>29</v>
      </c>
      <c r="D11" s="348" t="s">
        <v>299</v>
      </c>
      <c r="E11" s="337" t="s">
        <v>329</v>
      </c>
      <c r="F11" s="339" t="s">
        <v>27</v>
      </c>
      <c r="G11" s="353" t="s">
        <v>28</v>
      </c>
      <c r="H11" s="50">
        <v>6</v>
      </c>
      <c r="I11" s="642">
        <v>848</v>
      </c>
      <c r="J11" s="643"/>
      <c r="K11" s="52">
        <v>4</v>
      </c>
      <c r="L11" s="644">
        <v>873</v>
      </c>
      <c r="M11" s="645"/>
      <c r="N11" s="52">
        <v>8</v>
      </c>
      <c r="O11" s="644">
        <v>926</v>
      </c>
      <c r="P11" s="645"/>
    </row>
    <row r="12" spans="1:16" ht="16.5" customHeight="1">
      <c r="A12" s="328"/>
      <c r="B12" s="331"/>
      <c r="C12" s="333"/>
      <c r="D12" s="348"/>
      <c r="E12" s="337"/>
      <c r="F12" s="339"/>
      <c r="G12" s="341"/>
      <c r="H12" s="640">
        <f t="shared" ref="H12" si="3">(H11/I11)*100</f>
        <v>0.70754716981132082</v>
      </c>
      <c r="I12" s="640"/>
      <c r="J12" s="640"/>
      <c r="K12" s="641">
        <f t="shared" ref="K12" si="4">(K11/L11)*100</f>
        <v>0.45819014891179843</v>
      </c>
      <c r="L12" s="641"/>
      <c r="M12" s="641"/>
      <c r="N12" s="641">
        <f t="shared" ref="N12" si="5">(N11/O11)*100</f>
        <v>0.86393088552915775</v>
      </c>
      <c r="O12" s="641"/>
      <c r="P12" s="641"/>
    </row>
    <row r="13" spans="1:16" ht="28" customHeight="1">
      <c r="A13" s="328"/>
      <c r="B13" s="331">
        <v>3</v>
      </c>
      <c r="C13" s="333" t="s">
        <v>439</v>
      </c>
      <c r="D13" s="348" t="s">
        <v>521</v>
      </c>
      <c r="E13" s="351" t="s">
        <v>330</v>
      </c>
      <c r="F13" s="352"/>
      <c r="G13" s="353" t="s">
        <v>28</v>
      </c>
      <c r="H13" s="50">
        <v>12</v>
      </c>
      <c r="I13" s="634">
        <v>1703</v>
      </c>
      <c r="J13" s="635"/>
      <c r="K13" s="52">
        <v>16</v>
      </c>
      <c r="L13" s="636">
        <v>1555</v>
      </c>
      <c r="M13" s="637"/>
      <c r="N13" s="52">
        <v>8</v>
      </c>
      <c r="O13" s="638">
        <v>1570</v>
      </c>
      <c r="P13" s="639"/>
    </row>
    <row r="14" spans="1:16" ht="21" customHeight="1">
      <c r="A14" s="328"/>
      <c r="B14" s="331"/>
      <c r="C14" s="333"/>
      <c r="D14" s="348"/>
      <c r="E14" s="351"/>
      <c r="F14" s="352"/>
      <c r="G14" s="341"/>
      <c r="H14" s="640">
        <f t="shared" ref="H14" si="6">(H13/I13)*1000</f>
        <v>7.0463887257780389</v>
      </c>
      <c r="I14" s="640"/>
      <c r="J14" s="640"/>
      <c r="K14" s="641">
        <f>(K13/L13)*1000</f>
        <v>10.289389067524116</v>
      </c>
      <c r="L14" s="641"/>
      <c r="M14" s="641"/>
      <c r="N14" s="641">
        <f>(N13/O13)*1000</f>
        <v>5.0955414012738851</v>
      </c>
      <c r="O14" s="641"/>
      <c r="P14" s="641"/>
    </row>
    <row r="15" spans="1:16" ht="28" customHeight="1">
      <c r="A15" s="328"/>
      <c r="B15" s="331">
        <v>4</v>
      </c>
      <c r="C15" s="333" t="s">
        <v>441</v>
      </c>
      <c r="D15" s="348" t="s">
        <v>475</v>
      </c>
      <c r="E15" s="351" t="s">
        <v>339</v>
      </c>
      <c r="F15" s="352"/>
      <c r="G15" s="353" t="s">
        <v>28</v>
      </c>
      <c r="H15" s="50">
        <v>4</v>
      </c>
      <c r="I15" s="642">
        <v>427</v>
      </c>
      <c r="J15" s="643"/>
      <c r="K15" s="52">
        <v>3</v>
      </c>
      <c r="L15" s="638">
        <v>442</v>
      </c>
      <c r="M15" s="639"/>
      <c r="N15" s="52">
        <v>2</v>
      </c>
      <c r="O15" s="638">
        <v>444</v>
      </c>
      <c r="P15" s="639"/>
    </row>
    <row r="16" spans="1:16" ht="21.75" customHeight="1">
      <c r="A16" s="328"/>
      <c r="B16" s="331"/>
      <c r="C16" s="333"/>
      <c r="D16" s="348"/>
      <c r="E16" s="351"/>
      <c r="F16" s="352"/>
      <c r="G16" s="341"/>
      <c r="H16" s="640">
        <f t="shared" ref="H16" si="7">(H15/I15)*1000</f>
        <v>9.3676814988290396</v>
      </c>
      <c r="I16" s="640"/>
      <c r="J16" s="640"/>
      <c r="K16" s="641">
        <f>(K15/L15)*1000</f>
        <v>6.7873303167420813</v>
      </c>
      <c r="L16" s="641"/>
      <c r="M16" s="641"/>
      <c r="N16" s="653">
        <f>(N15/O15)*1000</f>
        <v>4.5045045045045047</v>
      </c>
      <c r="O16" s="653"/>
      <c r="P16" s="653"/>
    </row>
    <row r="17" spans="1:16" ht="28" customHeight="1">
      <c r="A17" s="328"/>
      <c r="B17" s="331">
        <v>5</v>
      </c>
      <c r="C17" s="333" t="s">
        <v>36</v>
      </c>
      <c r="D17" s="348" t="s">
        <v>37</v>
      </c>
      <c r="E17" s="337" t="s">
        <v>331</v>
      </c>
      <c r="F17" s="339" t="s">
        <v>55</v>
      </c>
      <c r="G17" s="349" t="s">
        <v>38</v>
      </c>
      <c r="H17" s="50">
        <v>32</v>
      </c>
      <c r="I17" s="642">
        <v>848</v>
      </c>
      <c r="J17" s="643"/>
      <c r="K17" s="52">
        <v>41</v>
      </c>
      <c r="L17" s="638">
        <v>873</v>
      </c>
      <c r="M17" s="639"/>
      <c r="N17" s="52">
        <v>26</v>
      </c>
      <c r="O17" s="638">
        <v>926</v>
      </c>
      <c r="P17" s="639"/>
    </row>
    <row r="18" spans="1:16" ht="19.5" customHeight="1">
      <c r="A18" s="328"/>
      <c r="B18" s="331"/>
      <c r="C18" s="333"/>
      <c r="D18" s="348"/>
      <c r="E18" s="337"/>
      <c r="F18" s="339"/>
      <c r="G18" s="350"/>
      <c r="H18" s="640">
        <f t="shared" ref="H18" si="8">(H17/I17)*100</f>
        <v>3.7735849056603774</v>
      </c>
      <c r="I18" s="640"/>
      <c r="J18" s="640"/>
      <c r="K18" s="641">
        <f t="shared" ref="K18" si="9">(K17/L17)*100</f>
        <v>4.6964490263459338</v>
      </c>
      <c r="L18" s="641"/>
      <c r="M18" s="641"/>
      <c r="N18" s="641">
        <f t="shared" ref="N18" si="10">(N17/O17)*100</f>
        <v>2.8077753779697625</v>
      </c>
      <c r="O18" s="641"/>
      <c r="P18" s="641"/>
    </row>
    <row r="19" spans="1:16" ht="28" customHeight="1">
      <c r="A19" s="328"/>
      <c r="B19" s="331">
        <v>6</v>
      </c>
      <c r="C19" s="333" t="s">
        <v>39</v>
      </c>
      <c r="D19" s="348" t="s">
        <v>40</v>
      </c>
      <c r="E19" s="355" t="s">
        <v>332</v>
      </c>
      <c r="F19" s="339" t="s">
        <v>326</v>
      </c>
      <c r="G19" s="349" t="s">
        <v>38</v>
      </c>
      <c r="H19" s="50">
        <v>0</v>
      </c>
      <c r="I19" s="652">
        <v>848</v>
      </c>
      <c r="J19" s="652"/>
      <c r="K19" s="52">
        <v>0</v>
      </c>
      <c r="L19" s="638">
        <v>873</v>
      </c>
      <c r="M19" s="639"/>
      <c r="N19" s="52">
        <v>0</v>
      </c>
      <c r="O19" s="638">
        <v>926</v>
      </c>
      <c r="P19" s="639"/>
    </row>
    <row r="20" spans="1:16" ht="22.5" customHeight="1">
      <c r="A20" s="328"/>
      <c r="B20" s="331"/>
      <c r="C20" s="333"/>
      <c r="D20" s="348"/>
      <c r="E20" s="355"/>
      <c r="F20" s="339"/>
      <c r="G20" s="350"/>
      <c r="H20" s="654">
        <f t="shared" ref="H20" si="11">(H19/I19)*100</f>
        <v>0</v>
      </c>
      <c r="I20" s="654"/>
      <c r="J20" s="654"/>
      <c r="K20" s="655">
        <f t="shared" ref="K20" si="12">(K19/L19)*100</f>
        <v>0</v>
      </c>
      <c r="L20" s="655"/>
      <c r="M20" s="655"/>
      <c r="N20" s="655">
        <f t="shared" ref="N20" si="13">(N19/O19)*100</f>
        <v>0</v>
      </c>
      <c r="O20" s="655"/>
      <c r="P20" s="655"/>
    </row>
    <row r="21" spans="1:16" ht="28" customHeight="1">
      <c r="A21" s="328"/>
      <c r="B21" s="331">
        <v>7</v>
      </c>
      <c r="C21" s="333" t="s">
        <v>41</v>
      </c>
      <c r="D21" s="348" t="s">
        <v>42</v>
      </c>
      <c r="E21" s="355" t="s">
        <v>333</v>
      </c>
      <c r="F21" s="339" t="s">
        <v>281</v>
      </c>
      <c r="G21" s="349" t="s">
        <v>38</v>
      </c>
      <c r="H21" s="50">
        <v>0</v>
      </c>
      <c r="I21" s="652">
        <v>848</v>
      </c>
      <c r="J21" s="652"/>
      <c r="K21" s="52">
        <v>1</v>
      </c>
      <c r="L21" s="638">
        <v>873</v>
      </c>
      <c r="M21" s="639"/>
      <c r="N21" s="52">
        <v>1</v>
      </c>
      <c r="O21" s="638">
        <v>926</v>
      </c>
      <c r="P21" s="639"/>
    </row>
    <row r="22" spans="1:16" ht="28" customHeight="1">
      <c r="A22" s="328"/>
      <c r="B22" s="331"/>
      <c r="C22" s="333"/>
      <c r="D22" s="348"/>
      <c r="E22" s="355"/>
      <c r="F22" s="339"/>
      <c r="G22" s="350"/>
      <c r="H22" s="654">
        <f t="shared" ref="H22" si="14">(H21/I21)*100</f>
        <v>0</v>
      </c>
      <c r="I22" s="654"/>
      <c r="J22" s="654"/>
      <c r="K22" s="641">
        <f t="shared" ref="K22" si="15">(K21/L21)*100</f>
        <v>0.11454753722794961</v>
      </c>
      <c r="L22" s="641"/>
      <c r="M22" s="641"/>
      <c r="N22" s="641">
        <f t="shared" ref="N22" si="16">(N21/O21)*100</f>
        <v>0.10799136069114472</v>
      </c>
      <c r="O22" s="641"/>
      <c r="P22" s="641"/>
    </row>
    <row r="23" spans="1:16" ht="28" customHeight="1">
      <c r="A23" s="328"/>
      <c r="B23" s="331">
        <v>8</v>
      </c>
      <c r="C23" s="333" t="s">
        <v>43</v>
      </c>
      <c r="D23" s="348" t="s">
        <v>44</v>
      </c>
      <c r="E23" s="351" t="s">
        <v>334</v>
      </c>
      <c r="F23" s="354" t="s">
        <v>292</v>
      </c>
      <c r="G23" s="353" t="s">
        <v>28</v>
      </c>
      <c r="H23" s="50">
        <v>0</v>
      </c>
      <c r="I23" s="652">
        <v>848</v>
      </c>
      <c r="J23" s="652"/>
      <c r="K23" s="52">
        <v>0</v>
      </c>
      <c r="L23" s="638">
        <v>873</v>
      </c>
      <c r="M23" s="639"/>
      <c r="N23" s="54">
        <v>0</v>
      </c>
      <c r="O23" s="644">
        <v>926</v>
      </c>
      <c r="P23" s="645"/>
    </row>
    <row r="24" spans="1:16" ht="22.5" customHeight="1">
      <c r="A24" s="328"/>
      <c r="B24" s="331"/>
      <c r="C24" s="333"/>
      <c r="D24" s="348"/>
      <c r="E24" s="351"/>
      <c r="F24" s="354"/>
      <c r="G24" s="341"/>
      <c r="H24" s="640">
        <f t="shared" ref="H24" si="17">(H23/I23)*100</f>
        <v>0</v>
      </c>
      <c r="I24" s="640"/>
      <c r="J24" s="640"/>
      <c r="K24" s="641">
        <f t="shared" ref="K24" si="18">(K23/L23)*100</f>
        <v>0</v>
      </c>
      <c r="L24" s="641"/>
      <c r="M24" s="641"/>
      <c r="N24" s="641">
        <f t="shared" ref="N24" si="19">(N23/O23)*100</f>
        <v>0</v>
      </c>
      <c r="O24" s="641"/>
      <c r="P24" s="641"/>
    </row>
    <row r="25" spans="1:16" ht="28" customHeight="1">
      <c r="A25" s="328"/>
      <c r="B25" s="331">
        <v>9</v>
      </c>
      <c r="C25" s="333" t="s">
        <v>443</v>
      </c>
      <c r="D25" s="348" t="s">
        <v>480</v>
      </c>
      <c r="E25" s="337" t="s">
        <v>335</v>
      </c>
      <c r="F25" s="352"/>
      <c r="G25" s="353" t="s">
        <v>28</v>
      </c>
      <c r="H25" s="50">
        <v>3</v>
      </c>
      <c r="I25" s="652">
        <v>651</v>
      </c>
      <c r="J25" s="652"/>
      <c r="K25" s="52">
        <v>6</v>
      </c>
      <c r="L25" s="638">
        <v>873</v>
      </c>
      <c r="M25" s="639"/>
      <c r="N25" s="52">
        <v>1</v>
      </c>
      <c r="O25" s="644">
        <v>818</v>
      </c>
      <c r="P25" s="645"/>
    </row>
    <row r="26" spans="1:16" ht="19.5" customHeight="1">
      <c r="A26" s="328"/>
      <c r="B26" s="331"/>
      <c r="C26" s="333"/>
      <c r="D26" s="348"/>
      <c r="E26" s="337"/>
      <c r="F26" s="352"/>
      <c r="G26" s="341"/>
      <c r="H26" s="658">
        <f t="shared" ref="H26" si="20">(H25/I25)*100</f>
        <v>0.46082949308755761</v>
      </c>
      <c r="I26" s="659"/>
      <c r="J26" s="660"/>
      <c r="K26" s="641">
        <f>(K25/L25)*100</f>
        <v>0.6872852233676976</v>
      </c>
      <c r="L26" s="641"/>
      <c r="M26" s="641"/>
      <c r="N26" s="653">
        <f>(N25/O25)*100</f>
        <v>0.12224938875305623</v>
      </c>
      <c r="O26" s="653"/>
      <c r="P26" s="653"/>
    </row>
    <row r="27" spans="1:16" ht="28" customHeight="1">
      <c r="A27" s="328"/>
      <c r="B27" s="331">
        <v>10</v>
      </c>
      <c r="C27" s="333" t="s">
        <v>437</v>
      </c>
      <c r="D27" s="348" t="s">
        <v>481</v>
      </c>
      <c r="E27" s="355" t="s">
        <v>336</v>
      </c>
      <c r="F27" s="352"/>
      <c r="G27" s="353" t="s">
        <v>28</v>
      </c>
      <c r="H27" s="50">
        <v>4</v>
      </c>
      <c r="I27" s="656">
        <v>860</v>
      </c>
      <c r="J27" s="657"/>
      <c r="K27" s="52">
        <v>4</v>
      </c>
      <c r="L27" s="638">
        <v>923</v>
      </c>
      <c r="M27" s="639"/>
      <c r="N27" s="52">
        <v>1</v>
      </c>
      <c r="O27" s="638">
        <v>967</v>
      </c>
      <c r="P27" s="639"/>
    </row>
    <row r="28" spans="1:16" ht="28" customHeight="1">
      <c r="A28" s="328"/>
      <c r="B28" s="331"/>
      <c r="C28" s="333"/>
      <c r="D28" s="348"/>
      <c r="E28" s="355"/>
      <c r="F28" s="352"/>
      <c r="G28" s="341"/>
      <c r="H28" s="640">
        <f t="shared" ref="H28" si="21">(H27/I27)*1000</f>
        <v>4.6511627906976747</v>
      </c>
      <c r="I28" s="640"/>
      <c r="J28" s="640"/>
      <c r="K28" s="641">
        <f>(K27/L27)*1000</f>
        <v>4.3336944745395449</v>
      </c>
      <c r="L28" s="641"/>
      <c r="M28" s="641"/>
      <c r="N28" s="653">
        <f>(N27/O27)*1000</f>
        <v>1.0341261633919339</v>
      </c>
      <c r="O28" s="653"/>
      <c r="P28" s="653"/>
    </row>
    <row r="29" spans="1:16" ht="24.75" customHeight="1">
      <c r="A29" s="328"/>
      <c r="B29" s="331">
        <v>11</v>
      </c>
      <c r="C29" s="333" t="s">
        <v>293</v>
      </c>
      <c r="D29" s="348" t="s">
        <v>291</v>
      </c>
      <c r="E29" s="351" t="s">
        <v>337</v>
      </c>
      <c r="F29" s="339" t="s">
        <v>48</v>
      </c>
      <c r="G29" s="353" t="s">
        <v>28</v>
      </c>
      <c r="H29" s="50">
        <v>0</v>
      </c>
      <c r="I29" s="652">
        <v>848</v>
      </c>
      <c r="J29" s="652"/>
      <c r="K29" s="52">
        <v>2</v>
      </c>
      <c r="L29" s="638">
        <v>873</v>
      </c>
      <c r="M29" s="639"/>
      <c r="N29" s="52">
        <v>2</v>
      </c>
      <c r="O29" s="644">
        <v>926</v>
      </c>
      <c r="P29" s="645"/>
    </row>
    <row r="30" spans="1:16" ht="30" customHeight="1">
      <c r="A30" s="328"/>
      <c r="B30" s="331"/>
      <c r="C30" s="333"/>
      <c r="D30" s="348"/>
      <c r="E30" s="351"/>
      <c r="F30" s="339"/>
      <c r="G30" s="341"/>
      <c r="H30" s="640">
        <f t="shared" ref="H30" si="22">(H29/I29)*100</f>
        <v>0</v>
      </c>
      <c r="I30" s="640"/>
      <c r="J30" s="640"/>
      <c r="K30" s="641">
        <f t="shared" ref="K30" si="23">(K29/L29)*100</f>
        <v>0.22909507445589922</v>
      </c>
      <c r="L30" s="641"/>
      <c r="M30" s="641"/>
      <c r="N30" s="641">
        <f t="shared" ref="N30" si="24">(N29/O29)*100</f>
        <v>0.21598272138228944</v>
      </c>
      <c r="O30" s="641"/>
      <c r="P30" s="641"/>
    </row>
    <row r="31" spans="1:16" ht="28" customHeight="1">
      <c r="A31" s="328"/>
      <c r="B31" s="331">
        <v>12</v>
      </c>
      <c r="C31" s="333" t="s">
        <v>294</v>
      </c>
      <c r="D31" s="348" t="s">
        <v>325</v>
      </c>
      <c r="E31" s="351" t="s">
        <v>340</v>
      </c>
      <c r="F31" s="363">
        <v>0.95</v>
      </c>
      <c r="G31" s="353" t="s">
        <v>28</v>
      </c>
      <c r="H31" s="50">
        <v>145</v>
      </c>
      <c r="I31" s="652">
        <v>145</v>
      </c>
      <c r="J31" s="652"/>
      <c r="K31" s="52">
        <v>159</v>
      </c>
      <c r="L31" s="638">
        <v>159</v>
      </c>
      <c r="M31" s="639"/>
      <c r="N31" s="52">
        <v>155</v>
      </c>
      <c r="O31" s="644">
        <v>156</v>
      </c>
      <c r="P31" s="645"/>
    </row>
    <row r="32" spans="1:16" ht="21.75" customHeight="1">
      <c r="A32" s="328"/>
      <c r="B32" s="331"/>
      <c r="C32" s="333"/>
      <c r="D32" s="348"/>
      <c r="E32" s="351"/>
      <c r="F32" s="339"/>
      <c r="G32" s="341"/>
      <c r="H32" s="658">
        <f t="shared" ref="H32" si="25">(H31/I31)*100</f>
        <v>100</v>
      </c>
      <c r="I32" s="659"/>
      <c r="J32" s="660"/>
      <c r="K32" s="666">
        <f t="shared" ref="K32" si="26">(K31/L31)*100</f>
        <v>100</v>
      </c>
      <c r="L32" s="667"/>
      <c r="M32" s="668"/>
      <c r="N32" s="666">
        <f t="shared" ref="N32" si="27">(N31/O31)*100</f>
        <v>99.358974358974365</v>
      </c>
      <c r="O32" s="667"/>
      <c r="P32" s="668"/>
    </row>
    <row r="33" spans="1:16" ht="42" customHeight="1">
      <c r="A33" s="328"/>
      <c r="B33" s="331">
        <v>13</v>
      </c>
      <c r="C33" s="333" t="s">
        <v>531</v>
      </c>
      <c r="D33" s="362" t="s">
        <v>295</v>
      </c>
      <c r="E33" s="351" t="s">
        <v>409</v>
      </c>
      <c r="F33" s="339" t="s">
        <v>296</v>
      </c>
      <c r="G33" s="353" t="s">
        <v>28</v>
      </c>
      <c r="H33" s="50">
        <v>1</v>
      </c>
      <c r="I33" s="656">
        <v>765</v>
      </c>
      <c r="J33" s="657"/>
      <c r="K33" s="52">
        <v>2</v>
      </c>
      <c r="L33" s="638">
        <f>555+159</f>
        <v>714</v>
      </c>
      <c r="M33" s="639"/>
      <c r="N33" s="52">
        <v>0</v>
      </c>
      <c r="O33" s="638">
        <f>156+575</f>
        <v>731</v>
      </c>
      <c r="P33" s="639"/>
    </row>
    <row r="34" spans="1:16" ht="48" customHeight="1">
      <c r="A34" s="328"/>
      <c r="B34" s="331"/>
      <c r="C34" s="333"/>
      <c r="D34" s="362"/>
      <c r="E34" s="351"/>
      <c r="F34" s="339"/>
      <c r="G34" s="341"/>
      <c r="H34" s="658">
        <f t="shared" ref="H34" si="28">(H33/I33)*100</f>
        <v>0.13071895424836599</v>
      </c>
      <c r="I34" s="659"/>
      <c r="J34" s="660"/>
      <c r="K34" s="666">
        <f t="shared" ref="K34" si="29">(K33/L33)*100</f>
        <v>0.28011204481792717</v>
      </c>
      <c r="L34" s="667"/>
      <c r="M34" s="668"/>
      <c r="N34" s="666">
        <f t="shared" ref="N34" si="30">(N33/O33)*100</f>
        <v>0</v>
      </c>
      <c r="O34" s="667"/>
      <c r="P34" s="668"/>
    </row>
    <row r="35" spans="1:16" ht="28" customHeight="1">
      <c r="A35" s="328"/>
      <c r="B35" s="331">
        <v>14</v>
      </c>
      <c r="C35" s="333" t="s">
        <v>532</v>
      </c>
      <c r="D35" s="348" t="s">
        <v>54</v>
      </c>
      <c r="E35" s="355" t="s">
        <v>338</v>
      </c>
      <c r="F35" s="339" t="s">
        <v>55</v>
      </c>
      <c r="G35" s="353" t="s">
        <v>28</v>
      </c>
      <c r="H35" s="50">
        <v>23</v>
      </c>
      <c r="I35" s="656">
        <v>213</v>
      </c>
      <c r="J35" s="657"/>
      <c r="K35" s="52">
        <v>137</v>
      </c>
      <c r="L35" s="638">
        <v>294</v>
      </c>
      <c r="M35" s="639"/>
      <c r="N35" s="52">
        <v>93</v>
      </c>
      <c r="O35" s="638">
        <v>300</v>
      </c>
      <c r="P35" s="639"/>
    </row>
    <row r="36" spans="1:16" ht="28" customHeight="1" thickBot="1">
      <c r="A36" s="329"/>
      <c r="B36" s="356"/>
      <c r="C36" s="357"/>
      <c r="D36" s="358"/>
      <c r="E36" s="359"/>
      <c r="F36" s="360"/>
      <c r="G36" s="361"/>
      <c r="H36" s="640">
        <f t="shared" ref="H36" si="31">(H35/I35)*100</f>
        <v>10.7981220657277</v>
      </c>
      <c r="I36" s="640"/>
      <c r="J36" s="640"/>
      <c r="K36" s="664">
        <f t="shared" ref="K36" si="32">(K35/L35)*100</f>
        <v>46.598639455782312</v>
      </c>
      <c r="L36" s="664"/>
      <c r="M36" s="664"/>
      <c r="N36" s="665">
        <f t="shared" ref="N36" si="33">(N35/O35)*100</f>
        <v>31</v>
      </c>
      <c r="O36" s="665"/>
      <c r="P36" s="665"/>
    </row>
    <row r="37" spans="1:16" ht="28" customHeight="1">
      <c r="A37" s="385" t="s">
        <v>56</v>
      </c>
      <c r="B37" s="387">
        <v>15</v>
      </c>
      <c r="C37" s="388" t="s">
        <v>57</v>
      </c>
      <c r="D37" s="389" t="s">
        <v>58</v>
      </c>
      <c r="E37" s="390" t="s">
        <v>341</v>
      </c>
      <c r="F37" s="392">
        <v>0.85</v>
      </c>
      <c r="G37" s="376" t="s">
        <v>38</v>
      </c>
      <c r="H37" s="48">
        <v>1872</v>
      </c>
      <c r="I37" s="661">
        <v>1887</v>
      </c>
      <c r="J37" s="662"/>
      <c r="K37" s="55">
        <v>1925</v>
      </c>
      <c r="L37" s="663">
        <v>1970</v>
      </c>
      <c r="M37" s="663"/>
      <c r="N37" s="55">
        <v>1947</v>
      </c>
      <c r="O37" s="663">
        <v>1985</v>
      </c>
      <c r="P37" s="663"/>
    </row>
    <row r="38" spans="1:16" ht="28" customHeight="1">
      <c r="A38" s="385"/>
      <c r="B38" s="378"/>
      <c r="C38" s="380"/>
      <c r="D38" s="382"/>
      <c r="E38" s="337"/>
      <c r="F38" s="384"/>
      <c r="G38" s="350"/>
      <c r="H38" s="670">
        <f t="shared" ref="H38" si="34">(H37/I37)*100</f>
        <v>99.205087440381561</v>
      </c>
      <c r="I38" s="670"/>
      <c r="J38" s="670"/>
      <c r="K38" s="653">
        <f t="shared" ref="K38" si="35">(K37/L37)*100</f>
        <v>97.71573604060913</v>
      </c>
      <c r="L38" s="653"/>
      <c r="M38" s="653"/>
      <c r="N38" s="653">
        <f t="shared" ref="N38" si="36">(N37/O37)*100</f>
        <v>98.085642317380348</v>
      </c>
      <c r="O38" s="653"/>
      <c r="P38" s="653"/>
    </row>
    <row r="39" spans="1:16" ht="28" customHeight="1">
      <c r="A39" s="385"/>
      <c r="B39" s="377">
        <v>16</v>
      </c>
      <c r="C39" s="379" t="s">
        <v>420</v>
      </c>
      <c r="D39" s="381" t="s">
        <v>419</v>
      </c>
      <c r="E39" s="337"/>
      <c r="F39" s="383">
        <v>0.1</v>
      </c>
      <c r="G39" s="349" t="s">
        <v>38</v>
      </c>
      <c r="H39" s="48">
        <v>386</v>
      </c>
      <c r="I39" s="661">
        <v>848</v>
      </c>
      <c r="J39" s="662"/>
      <c r="K39" s="54">
        <v>351</v>
      </c>
      <c r="L39" s="644">
        <v>873</v>
      </c>
      <c r="M39" s="645"/>
      <c r="N39" s="56">
        <v>331</v>
      </c>
      <c r="O39" s="671">
        <v>926</v>
      </c>
      <c r="P39" s="671"/>
    </row>
    <row r="40" spans="1:16" ht="28" customHeight="1" thickBot="1">
      <c r="A40" s="385"/>
      <c r="B40" s="378"/>
      <c r="C40" s="380"/>
      <c r="D40" s="382"/>
      <c r="E40" s="337"/>
      <c r="F40" s="384"/>
      <c r="G40" s="350"/>
      <c r="H40" s="670">
        <f t="shared" ref="H40" si="37">(H39/I39)*100</f>
        <v>45.518867924528301</v>
      </c>
      <c r="I40" s="670"/>
      <c r="J40" s="670"/>
      <c r="K40" s="653">
        <f t="shared" ref="K40" si="38">(K39/L39)*100</f>
        <v>40.206185567010309</v>
      </c>
      <c r="L40" s="653"/>
      <c r="M40" s="653"/>
      <c r="N40" s="653">
        <f t="shared" ref="N40" si="39">(N39/O39)*100</f>
        <v>35.745140388768895</v>
      </c>
      <c r="O40" s="653"/>
      <c r="P40" s="653"/>
    </row>
    <row r="41" spans="1:16" ht="28" customHeight="1">
      <c r="A41" s="385"/>
      <c r="B41" s="377">
        <v>17</v>
      </c>
      <c r="C41" s="379" t="s">
        <v>421</v>
      </c>
      <c r="D41" s="381" t="s">
        <v>422</v>
      </c>
      <c r="E41" s="337"/>
      <c r="F41" s="383">
        <v>0.1</v>
      </c>
      <c r="G41" s="349" t="s">
        <v>38</v>
      </c>
      <c r="H41" s="48">
        <v>7</v>
      </c>
      <c r="I41" s="661">
        <v>2673</v>
      </c>
      <c r="J41" s="662"/>
      <c r="K41" s="54">
        <v>5</v>
      </c>
      <c r="L41" s="663">
        <v>3802</v>
      </c>
      <c r="M41" s="663"/>
      <c r="N41" s="54">
        <v>10</v>
      </c>
      <c r="O41" s="671">
        <v>3708</v>
      </c>
      <c r="P41" s="671"/>
    </row>
    <row r="42" spans="1:16" ht="28" customHeight="1">
      <c r="A42" s="385"/>
      <c r="B42" s="378"/>
      <c r="C42" s="380"/>
      <c r="D42" s="382"/>
      <c r="E42" s="337"/>
      <c r="F42" s="384"/>
      <c r="G42" s="350"/>
      <c r="H42" s="670">
        <f t="shared" ref="H42" si="40">(H41/I41)*100</f>
        <v>0.26187803965581741</v>
      </c>
      <c r="I42" s="670"/>
      <c r="J42" s="670"/>
      <c r="K42" s="653">
        <f t="shared" ref="K42" si="41">(K41/L41)*100</f>
        <v>0.13150973172014729</v>
      </c>
      <c r="L42" s="653"/>
      <c r="M42" s="653"/>
      <c r="N42" s="653">
        <f t="shared" ref="N42" si="42">(N41/O41)*100</f>
        <v>0.26968716289104638</v>
      </c>
      <c r="O42" s="653"/>
      <c r="P42" s="653"/>
    </row>
    <row r="43" spans="1:16" ht="28" customHeight="1">
      <c r="A43" s="385"/>
      <c r="B43" s="331">
        <v>18</v>
      </c>
      <c r="C43" s="374" t="s">
        <v>59</v>
      </c>
      <c r="D43" s="375" t="s">
        <v>60</v>
      </c>
      <c r="E43" s="337"/>
      <c r="F43" s="363">
        <v>1</v>
      </c>
      <c r="G43" s="349" t="s">
        <v>38</v>
      </c>
      <c r="H43" s="48">
        <v>268</v>
      </c>
      <c r="I43" s="661">
        <v>268</v>
      </c>
      <c r="J43" s="662"/>
      <c r="K43" s="54">
        <v>244</v>
      </c>
      <c r="L43" s="644">
        <v>244</v>
      </c>
      <c r="M43" s="645"/>
      <c r="N43" s="54">
        <v>221</v>
      </c>
      <c r="O43" s="669">
        <v>221</v>
      </c>
      <c r="P43" s="669"/>
    </row>
    <row r="44" spans="1:16" ht="32.25" customHeight="1">
      <c r="A44" s="385"/>
      <c r="B44" s="331"/>
      <c r="C44" s="374"/>
      <c r="D44" s="375"/>
      <c r="E44" s="337"/>
      <c r="F44" s="339"/>
      <c r="G44" s="350"/>
      <c r="H44" s="673">
        <f t="shared" ref="H44" si="43">(H43/I43)*100</f>
        <v>100</v>
      </c>
      <c r="I44" s="673"/>
      <c r="J44" s="673"/>
      <c r="K44" s="669">
        <f t="shared" ref="K44" si="44">(K43/L43)*100</f>
        <v>100</v>
      </c>
      <c r="L44" s="669"/>
      <c r="M44" s="669"/>
      <c r="N44" s="653">
        <f t="shared" ref="N44" si="45">(N43/O43)*100</f>
        <v>100</v>
      </c>
      <c r="O44" s="653"/>
      <c r="P44" s="653"/>
    </row>
    <row r="45" spans="1:16" ht="28" customHeight="1">
      <c r="A45" s="385"/>
      <c r="B45" s="331">
        <v>19</v>
      </c>
      <c r="C45" s="379" t="s">
        <v>61</v>
      </c>
      <c r="D45" s="381" t="s">
        <v>62</v>
      </c>
      <c r="E45" s="337"/>
      <c r="F45" s="383">
        <v>0.95</v>
      </c>
      <c r="G45" s="349" t="s">
        <v>38</v>
      </c>
      <c r="H45" s="48">
        <v>0</v>
      </c>
      <c r="I45" s="661">
        <v>0</v>
      </c>
      <c r="J45" s="662"/>
      <c r="K45" s="54">
        <v>2</v>
      </c>
      <c r="L45" s="644">
        <v>2</v>
      </c>
      <c r="M45" s="645"/>
      <c r="N45" s="54">
        <v>5</v>
      </c>
      <c r="O45" s="669">
        <v>5</v>
      </c>
      <c r="P45" s="669"/>
    </row>
    <row r="46" spans="1:16" ht="28" customHeight="1" thickBot="1">
      <c r="A46" s="386"/>
      <c r="B46" s="396"/>
      <c r="C46" s="397"/>
      <c r="D46" s="398"/>
      <c r="E46" s="391"/>
      <c r="F46" s="399"/>
      <c r="G46" s="400"/>
      <c r="H46" s="673" t="e">
        <f t="shared" ref="H46" si="46">(H45/I45)*100</f>
        <v>#DIV/0!</v>
      </c>
      <c r="I46" s="673"/>
      <c r="J46" s="673"/>
      <c r="K46" s="674">
        <f>(K45/L45)*100</f>
        <v>100</v>
      </c>
      <c r="L46" s="674"/>
      <c r="M46" s="674"/>
      <c r="N46" s="653">
        <f>(N45/O45)*100</f>
        <v>100</v>
      </c>
      <c r="O46" s="653"/>
      <c r="P46" s="653"/>
    </row>
    <row r="47" spans="1:16" ht="28" customHeight="1">
      <c r="A47" s="364" t="s">
        <v>65</v>
      </c>
      <c r="B47" s="367">
        <v>20</v>
      </c>
      <c r="C47" s="369" t="s">
        <v>66</v>
      </c>
      <c r="D47" s="371" t="s">
        <v>67</v>
      </c>
      <c r="E47" s="373" t="s">
        <v>342</v>
      </c>
      <c r="F47" s="394"/>
      <c r="G47" s="395" t="s">
        <v>38</v>
      </c>
      <c r="H47" s="48">
        <v>2470</v>
      </c>
      <c r="I47" s="661">
        <v>2673</v>
      </c>
      <c r="J47" s="662"/>
      <c r="K47" s="55">
        <v>3457</v>
      </c>
      <c r="L47" s="663">
        <v>3802</v>
      </c>
      <c r="M47" s="663"/>
      <c r="N47" s="55">
        <v>3230</v>
      </c>
      <c r="O47" s="663">
        <v>3708</v>
      </c>
      <c r="P47" s="663"/>
    </row>
    <row r="48" spans="1:16" ht="28" customHeight="1">
      <c r="A48" s="365"/>
      <c r="B48" s="368"/>
      <c r="C48" s="370"/>
      <c r="D48" s="372"/>
      <c r="E48" s="337"/>
      <c r="F48" s="352"/>
      <c r="G48" s="350"/>
      <c r="H48" s="670">
        <f t="shared" ref="H48" si="47">(H47/I47)*100</f>
        <v>92.405536849981303</v>
      </c>
      <c r="I48" s="670"/>
      <c r="J48" s="670"/>
      <c r="K48" s="653">
        <f>(K47/L47)*100</f>
        <v>90.925828511309831</v>
      </c>
      <c r="L48" s="653"/>
      <c r="M48" s="653"/>
      <c r="N48" s="653">
        <f>(N47/O47)*100</f>
        <v>87.108953613807984</v>
      </c>
      <c r="O48" s="653"/>
      <c r="P48" s="653"/>
    </row>
    <row r="49" spans="1:16" ht="28" customHeight="1">
      <c r="A49" s="365"/>
      <c r="B49" s="368">
        <v>21</v>
      </c>
      <c r="C49" s="370" t="s">
        <v>68</v>
      </c>
      <c r="D49" s="372" t="s">
        <v>427</v>
      </c>
      <c r="E49" s="337" t="s">
        <v>343</v>
      </c>
      <c r="F49" s="363">
        <v>0.8</v>
      </c>
      <c r="G49" s="353" t="s">
        <v>28</v>
      </c>
      <c r="H49" s="50">
        <v>89</v>
      </c>
      <c r="I49" s="672">
        <v>106</v>
      </c>
      <c r="J49" s="657"/>
      <c r="K49" s="54">
        <v>32</v>
      </c>
      <c r="L49" s="644">
        <f>32+2+2+7+1</f>
        <v>44</v>
      </c>
      <c r="M49" s="645"/>
      <c r="N49" s="54">
        <v>78</v>
      </c>
      <c r="O49" s="669">
        <f>78+9+3+5+5</f>
        <v>100</v>
      </c>
      <c r="P49" s="669"/>
    </row>
    <row r="50" spans="1:16" ht="28" customHeight="1">
      <c r="A50" s="365"/>
      <c r="B50" s="368"/>
      <c r="C50" s="370"/>
      <c r="D50" s="372"/>
      <c r="E50" s="337"/>
      <c r="F50" s="339"/>
      <c r="G50" s="341"/>
      <c r="H50" s="640">
        <f t="shared" ref="H50" si="48">(H49/I49)*100</f>
        <v>83.962264150943398</v>
      </c>
      <c r="I50" s="640"/>
      <c r="J50" s="640"/>
      <c r="K50" s="641">
        <f t="shared" ref="K50" si="49">(K49/L49)*100</f>
        <v>72.727272727272734</v>
      </c>
      <c r="L50" s="641"/>
      <c r="M50" s="641"/>
      <c r="N50" s="641">
        <f t="shared" ref="N50" si="50">(N49/O49)*100</f>
        <v>78</v>
      </c>
      <c r="O50" s="641"/>
      <c r="P50" s="641"/>
    </row>
    <row r="51" spans="1:16" ht="28" customHeight="1">
      <c r="A51" s="365"/>
      <c r="B51" s="368">
        <v>22</v>
      </c>
      <c r="C51" s="370" t="s">
        <v>73</v>
      </c>
      <c r="D51" s="372" t="s">
        <v>74</v>
      </c>
      <c r="E51" s="351" t="s">
        <v>344</v>
      </c>
      <c r="F51" s="393"/>
      <c r="G51" s="349" t="s">
        <v>38</v>
      </c>
      <c r="H51" s="48">
        <v>2673</v>
      </c>
      <c r="I51" s="48">
        <v>24</v>
      </c>
      <c r="J51" s="48">
        <v>18</v>
      </c>
      <c r="K51" s="56">
        <v>3802</v>
      </c>
      <c r="L51" s="54">
        <v>24</v>
      </c>
      <c r="M51" s="52">
        <v>19</v>
      </c>
      <c r="N51" s="56">
        <v>3708</v>
      </c>
      <c r="O51" s="54">
        <v>24</v>
      </c>
      <c r="P51" s="52">
        <v>19</v>
      </c>
    </row>
    <row r="52" spans="1:16" ht="28" customHeight="1" thickBot="1">
      <c r="A52" s="365"/>
      <c r="B52" s="368"/>
      <c r="C52" s="370"/>
      <c r="D52" s="372"/>
      <c r="E52" s="351"/>
      <c r="F52" s="393"/>
      <c r="G52" s="350"/>
      <c r="H52" s="670">
        <f t="shared" ref="H52" si="51">H51/(I51*J51)</f>
        <v>6.1875</v>
      </c>
      <c r="I52" s="670"/>
      <c r="J52" s="670"/>
      <c r="K52" s="653">
        <f>K51/(L51*M51)</f>
        <v>8.3377192982456148</v>
      </c>
      <c r="L52" s="653"/>
      <c r="M52" s="653"/>
      <c r="N52" s="653">
        <f>N51/(O51*P51)</f>
        <v>8.1315789473684212</v>
      </c>
      <c r="O52" s="653"/>
      <c r="P52" s="653"/>
    </row>
    <row r="53" spans="1:16" ht="21.75" customHeight="1">
      <c r="A53" s="365"/>
      <c r="B53" s="368">
        <v>23</v>
      </c>
      <c r="C53" s="370" t="s">
        <v>79</v>
      </c>
      <c r="D53" s="372" t="s">
        <v>80</v>
      </c>
      <c r="E53" s="406" t="s">
        <v>345</v>
      </c>
      <c r="F53" s="407">
        <v>15</v>
      </c>
      <c r="G53" s="349" t="s">
        <v>38</v>
      </c>
      <c r="H53" s="676">
        <v>0</v>
      </c>
      <c r="I53" s="677"/>
      <c r="J53" s="678"/>
      <c r="K53" s="682">
        <v>0</v>
      </c>
      <c r="L53" s="683"/>
      <c r="M53" s="684"/>
      <c r="N53" s="669">
        <v>0</v>
      </c>
      <c r="O53" s="669"/>
      <c r="P53" s="669"/>
    </row>
    <row r="54" spans="1:16" ht="13.5" customHeight="1">
      <c r="A54" s="365"/>
      <c r="B54" s="368"/>
      <c r="C54" s="370"/>
      <c r="D54" s="372"/>
      <c r="E54" s="351"/>
      <c r="F54" s="407"/>
      <c r="G54" s="350"/>
      <c r="H54" s="679"/>
      <c r="I54" s="680"/>
      <c r="J54" s="681"/>
      <c r="K54" s="685"/>
      <c r="L54" s="686"/>
      <c r="M54" s="687"/>
      <c r="N54" s="669"/>
      <c r="O54" s="669"/>
      <c r="P54" s="669"/>
    </row>
    <row r="55" spans="1:16" ht="28" customHeight="1">
      <c r="A55" s="365"/>
      <c r="B55" s="368">
        <v>24</v>
      </c>
      <c r="C55" s="370" t="s">
        <v>300</v>
      </c>
      <c r="D55" s="372" t="s">
        <v>82</v>
      </c>
      <c r="E55" s="337" t="s">
        <v>346</v>
      </c>
      <c r="F55" s="363">
        <v>0.85</v>
      </c>
      <c r="G55" s="353" t="s">
        <v>28</v>
      </c>
      <c r="H55" s="48">
        <v>2673</v>
      </c>
      <c r="I55" s="661">
        <v>3178</v>
      </c>
      <c r="J55" s="662"/>
      <c r="K55" s="56">
        <v>3802</v>
      </c>
      <c r="L55" s="671">
        <f>3343+228+338+218</f>
        <v>4127</v>
      </c>
      <c r="M55" s="671"/>
      <c r="N55" s="56">
        <v>3708</v>
      </c>
      <c r="O55" s="671">
        <f>3219+243+339+188</f>
        <v>3989</v>
      </c>
      <c r="P55" s="671"/>
    </row>
    <row r="56" spans="1:16" ht="28" customHeight="1">
      <c r="A56" s="365"/>
      <c r="B56" s="368"/>
      <c r="C56" s="370"/>
      <c r="D56" s="372"/>
      <c r="E56" s="337"/>
      <c r="F56" s="339"/>
      <c r="G56" s="341"/>
      <c r="H56" s="640">
        <f t="shared" ref="H56" si="52">(H55/I55)*100</f>
        <v>84.109502831969792</v>
      </c>
      <c r="I56" s="640"/>
      <c r="J56" s="640"/>
      <c r="K56" s="641">
        <f t="shared" ref="K56" si="53">(K55/L55)*100</f>
        <v>92.125030288345044</v>
      </c>
      <c r="L56" s="641"/>
      <c r="M56" s="641"/>
      <c r="N56" s="641">
        <f t="shared" ref="N56" si="54">(N55/O55)*100</f>
        <v>92.955627976936569</v>
      </c>
      <c r="O56" s="641"/>
      <c r="P56" s="641"/>
    </row>
    <row r="57" spans="1:16" ht="28" customHeight="1">
      <c r="A57" s="365"/>
      <c r="B57" s="368">
        <v>25</v>
      </c>
      <c r="C57" s="370" t="s">
        <v>83</v>
      </c>
      <c r="D57" s="372" t="s">
        <v>84</v>
      </c>
      <c r="E57" s="351" t="s">
        <v>347</v>
      </c>
      <c r="F57" s="339" t="s">
        <v>72</v>
      </c>
      <c r="G57" s="349" t="s">
        <v>38</v>
      </c>
      <c r="H57" s="47">
        <v>0</v>
      </c>
      <c r="I57" s="656">
        <v>791</v>
      </c>
      <c r="J57" s="657"/>
      <c r="K57" s="54">
        <v>0</v>
      </c>
      <c r="L57" s="675">
        <v>1169</v>
      </c>
      <c r="M57" s="675"/>
      <c r="N57" s="54">
        <v>0</v>
      </c>
      <c r="O57" s="675">
        <v>1244</v>
      </c>
      <c r="P57" s="675"/>
    </row>
    <row r="58" spans="1:16" ht="28" customHeight="1" thickBot="1">
      <c r="A58" s="366"/>
      <c r="B58" s="401"/>
      <c r="C58" s="402"/>
      <c r="D58" s="403"/>
      <c r="E58" s="404"/>
      <c r="F58" s="405"/>
      <c r="G58" s="400"/>
      <c r="H58" s="654">
        <f t="shared" ref="H58" si="55">(H57/I57)*100</f>
        <v>0</v>
      </c>
      <c r="I58" s="654"/>
      <c r="J58" s="654"/>
      <c r="K58" s="688">
        <f t="shared" ref="K58" si="56">(K57/L57)*100</f>
        <v>0</v>
      </c>
      <c r="L58" s="688"/>
      <c r="M58" s="688"/>
      <c r="N58" s="688">
        <f t="shared" ref="N58" si="57">(N57/O57)*100</f>
        <v>0</v>
      </c>
      <c r="O58" s="688"/>
      <c r="P58" s="688"/>
    </row>
    <row r="59" spans="1:16" ht="28" customHeight="1">
      <c r="A59" s="412" t="s">
        <v>86</v>
      </c>
      <c r="B59" s="414">
        <v>26</v>
      </c>
      <c r="C59" s="415" t="s">
        <v>301</v>
      </c>
      <c r="D59" s="416" t="s">
        <v>88</v>
      </c>
      <c r="E59" s="417" t="s">
        <v>348</v>
      </c>
      <c r="F59" s="418">
        <v>1</v>
      </c>
      <c r="G59" s="408" t="s">
        <v>28</v>
      </c>
      <c r="H59" s="50">
        <v>1661</v>
      </c>
      <c r="I59" s="656">
        <v>1661</v>
      </c>
      <c r="J59" s="657"/>
      <c r="K59" s="55">
        <v>1711</v>
      </c>
      <c r="L59" s="663">
        <v>1711</v>
      </c>
      <c r="M59" s="663"/>
      <c r="N59" s="55">
        <v>1680</v>
      </c>
      <c r="O59" s="663">
        <v>1680</v>
      </c>
      <c r="P59" s="663"/>
    </row>
    <row r="60" spans="1:16" ht="28" customHeight="1">
      <c r="A60" s="413"/>
      <c r="B60" s="409"/>
      <c r="C60" s="410"/>
      <c r="D60" s="411"/>
      <c r="E60" s="351"/>
      <c r="F60" s="339"/>
      <c r="G60" s="341"/>
      <c r="H60" s="654">
        <f t="shared" ref="H60" si="58">(H59/I59)*100</f>
        <v>100</v>
      </c>
      <c r="I60" s="654"/>
      <c r="J60" s="654"/>
      <c r="K60" s="655">
        <f t="shared" ref="K60" si="59">(K59/L59)*100</f>
        <v>100</v>
      </c>
      <c r="L60" s="655"/>
      <c r="M60" s="655"/>
      <c r="N60" s="655">
        <f t="shared" ref="N60" si="60">(N59/O59)*100</f>
        <v>100</v>
      </c>
      <c r="O60" s="655"/>
      <c r="P60" s="655"/>
    </row>
    <row r="61" spans="1:16" ht="28" customHeight="1">
      <c r="A61" s="413"/>
      <c r="B61" s="409">
        <v>27</v>
      </c>
      <c r="C61" s="410" t="s">
        <v>89</v>
      </c>
      <c r="D61" s="411" t="s">
        <v>90</v>
      </c>
      <c r="E61" s="337" t="s">
        <v>349</v>
      </c>
      <c r="F61" s="339" t="s">
        <v>91</v>
      </c>
      <c r="G61" s="349" t="s">
        <v>38</v>
      </c>
      <c r="H61" s="48">
        <v>1396</v>
      </c>
      <c r="I61" s="661">
        <v>1661</v>
      </c>
      <c r="J61" s="662"/>
      <c r="K61" s="56">
        <v>1280</v>
      </c>
      <c r="L61" s="671">
        <v>1711</v>
      </c>
      <c r="M61" s="671"/>
      <c r="N61" s="56">
        <v>1302</v>
      </c>
      <c r="O61" s="671">
        <v>1680</v>
      </c>
      <c r="P61" s="671"/>
    </row>
    <row r="62" spans="1:16" ht="28" customHeight="1">
      <c r="A62" s="413"/>
      <c r="B62" s="409"/>
      <c r="C62" s="410"/>
      <c r="D62" s="411"/>
      <c r="E62" s="337"/>
      <c r="F62" s="339"/>
      <c r="G62" s="350"/>
      <c r="H62" s="670">
        <f t="shared" ref="H62" si="61">(H61/I61)*100</f>
        <v>84.045755568934382</v>
      </c>
      <c r="I62" s="670"/>
      <c r="J62" s="670"/>
      <c r="K62" s="653">
        <f t="shared" ref="K62" si="62">(K61/L61)*100</f>
        <v>74.810052600818238</v>
      </c>
      <c r="L62" s="653"/>
      <c r="M62" s="653"/>
      <c r="N62" s="653">
        <f t="shared" ref="N62" si="63">(N61/O61)*100</f>
        <v>77.5</v>
      </c>
      <c r="O62" s="653"/>
      <c r="P62" s="653"/>
    </row>
    <row r="63" spans="1:16" ht="28" customHeight="1">
      <c r="A63" s="413"/>
      <c r="B63" s="409">
        <v>28</v>
      </c>
      <c r="C63" s="410" t="s">
        <v>520</v>
      </c>
      <c r="D63" s="411" t="s">
        <v>93</v>
      </c>
      <c r="E63" s="337" t="s">
        <v>350</v>
      </c>
      <c r="F63" s="339" t="s">
        <v>94</v>
      </c>
      <c r="G63" s="353" t="s">
        <v>28</v>
      </c>
      <c r="H63" s="48">
        <v>753</v>
      </c>
      <c r="I63" s="661">
        <v>1661</v>
      </c>
      <c r="J63" s="662"/>
      <c r="K63" s="54">
        <v>685</v>
      </c>
      <c r="L63" s="671">
        <v>1711</v>
      </c>
      <c r="M63" s="671"/>
      <c r="N63" s="54">
        <v>696</v>
      </c>
      <c r="O63" s="671">
        <v>1680</v>
      </c>
      <c r="P63" s="671"/>
    </row>
    <row r="64" spans="1:16" ht="28" customHeight="1" thickBot="1">
      <c r="A64" s="413"/>
      <c r="B64" s="419"/>
      <c r="C64" s="420"/>
      <c r="D64" s="421"/>
      <c r="E64" s="422"/>
      <c r="F64" s="427"/>
      <c r="G64" s="428"/>
      <c r="H64" s="670">
        <f t="shared" ref="H64" si="64">(H63/I63)*100</f>
        <v>45.334136062612885</v>
      </c>
      <c r="I64" s="670"/>
      <c r="J64" s="670"/>
      <c r="K64" s="691">
        <f t="shared" ref="K64" si="65">(K63/L63)*100</f>
        <v>40.035067212156633</v>
      </c>
      <c r="L64" s="691"/>
      <c r="M64" s="691"/>
      <c r="N64" s="691">
        <f t="shared" ref="N64" si="66">(N63/O63)*100</f>
        <v>41.428571428571431</v>
      </c>
      <c r="O64" s="691"/>
      <c r="P64" s="691"/>
    </row>
    <row r="65" spans="1:16" ht="28" customHeight="1">
      <c r="A65" s="429" t="s">
        <v>96</v>
      </c>
      <c r="B65" s="432">
        <v>29</v>
      </c>
      <c r="C65" s="433" t="s">
        <v>97</v>
      </c>
      <c r="D65" s="434" t="s">
        <v>528</v>
      </c>
      <c r="E65" s="336" t="s">
        <v>351</v>
      </c>
      <c r="F65" s="435">
        <v>0.8</v>
      </c>
      <c r="G65" s="436" t="s">
        <v>38</v>
      </c>
      <c r="H65" s="48">
        <v>1322</v>
      </c>
      <c r="I65" s="661">
        <v>1890</v>
      </c>
      <c r="J65" s="662"/>
      <c r="K65" s="55">
        <v>1392</v>
      </c>
      <c r="L65" s="689">
        <f>63*31</f>
        <v>1953</v>
      </c>
      <c r="M65" s="690"/>
      <c r="N65" s="55">
        <v>1456</v>
      </c>
      <c r="O65" s="689">
        <f>63*30</f>
        <v>1890</v>
      </c>
      <c r="P65" s="690"/>
    </row>
    <row r="66" spans="1:16" ht="28" customHeight="1">
      <c r="A66" s="430"/>
      <c r="B66" s="426"/>
      <c r="C66" s="423"/>
      <c r="D66" s="424"/>
      <c r="E66" s="337"/>
      <c r="F66" s="339"/>
      <c r="G66" s="437"/>
      <c r="H66" s="670">
        <f t="shared" ref="H66" si="67">(H65/I65)*100</f>
        <v>69.94708994708995</v>
      </c>
      <c r="I66" s="670"/>
      <c r="J66" s="670"/>
      <c r="K66" s="653">
        <f t="shared" ref="K66" si="68">(K65/L65)*100</f>
        <v>71.274961597542244</v>
      </c>
      <c r="L66" s="653"/>
      <c r="M66" s="653"/>
      <c r="N66" s="653">
        <f t="shared" ref="N66" si="69">(N65/O65)*100</f>
        <v>77.037037037037038</v>
      </c>
      <c r="O66" s="653"/>
      <c r="P66" s="653"/>
    </row>
    <row r="67" spans="1:16" ht="28" customHeight="1">
      <c r="A67" s="430"/>
      <c r="B67" s="426">
        <v>30</v>
      </c>
      <c r="C67" s="423" t="s">
        <v>99</v>
      </c>
      <c r="D67" s="424" t="s">
        <v>100</v>
      </c>
      <c r="E67" s="337" t="s">
        <v>352</v>
      </c>
      <c r="F67" s="339" t="s">
        <v>101</v>
      </c>
      <c r="G67" s="425" t="s">
        <v>28</v>
      </c>
      <c r="H67" s="48">
        <v>13</v>
      </c>
      <c r="I67" s="661">
        <v>848</v>
      </c>
      <c r="J67" s="662"/>
      <c r="K67" s="54">
        <v>17</v>
      </c>
      <c r="L67" s="644">
        <v>873</v>
      </c>
      <c r="M67" s="645"/>
      <c r="N67" s="54">
        <v>11</v>
      </c>
      <c r="O67" s="644">
        <v>926</v>
      </c>
      <c r="P67" s="645"/>
    </row>
    <row r="68" spans="1:16" ht="28" customHeight="1">
      <c r="A68" s="430"/>
      <c r="B68" s="426"/>
      <c r="C68" s="423"/>
      <c r="D68" s="424"/>
      <c r="E68" s="337"/>
      <c r="F68" s="339"/>
      <c r="G68" s="425"/>
      <c r="H68" s="670">
        <f t="shared" ref="H68" si="70">(H67/I67)*100</f>
        <v>1.5330188679245282</v>
      </c>
      <c r="I68" s="670"/>
      <c r="J68" s="670"/>
      <c r="K68" s="653">
        <f t="shared" ref="K68" si="71">(K67/L67)*100</f>
        <v>1.9473081328751431</v>
      </c>
      <c r="L68" s="653"/>
      <c r="M68" s="653"/>
      <c r="N68" s="653">
        <f t="shared" ref="N68" si="72">(N67/O67)*100</f>
        <v>1.1879049676025919</v>
      </c>
      <c r="O68" s="653"/>
      <c r="P68" s="653"/>
    </row>
    <row r="69" spans="1:16" ht="28" customHeight="1">
      <c r="A69" s="430"/>
      <c r="B69" s="426">
        <v>31</v>
      </c>
      <c r="C69" s="423" t="s">
        <v>102</v>
      </c>
      <c r="D69" s="424" t="s">
        <v>103</v>
      </c>
      <c r="E69" s="337" t="s">
        <v>353</v>
      </c>
      <c r="F69" s="339" t="s">
        <v>104</v>
      </c>
      <c r="G69" s="437" t="s">
        <v>38</v>
      </c>
      <c r="H69" s="50">
        <v>7</v>
      </c>
      <c r="I69" s="656">
        <v>848</v>
      </c>
      <c r="J69" s="657"/>
      <c r="K69" s="54">
        <v>10</v>
      </c>
      <c r="L69" s="644">
        <v>873</v>
      </c>
      <c r="M69" s="645"/>
      <c r="N69" s="54">
        <v>5</v>
      </c>
      <c r="O69" s="644">
        <v>926</v>
      </c>
      <c r="P69" s="645"/>
    </row>
    <row r="70" spans="1:16" ht="28" customHeight="1">
      <c r="A70" s="430"/>
      <c r="B70" s="426"/>
      <c r="C70" s="423"/>
      <c r="D70" s="424"/>
      <c r="E70" s="337"/>
      <c r="F70" s="339"/>
      <c r="G70" s="437"/>
      <c r="H70" s="640">
        <f t="shared" ref="H70" si="73">(H69/I69)*100</f>
        <v>0.82547169811320753</v>
      </c>
      <c r="I70" s="640"/>
      <c r="J70" s="640"/>
      <c r="K70" s="641">
        <f>(K69/L69)*100</f>
        <v>1.1454753722794959</v>
      </c>
      <c r="L70" s="641"/>
      <c r="M70" s="641"/>
      <c r="N70" s="641">
        <f>(N69/O69)*100</f>
        <v>0.5399568034557235</v>
      </c>
      <c r="O70" s="641"/>
      <c r="P70" s="641"/>
    </row>
    <row r="71" spans="1:16" ht="28" customHeight="1">
      <c r="A71" s="430"/>
      <c r="B71" s="426">
        <v>32</v>
      </c>
      <c r="C71" s="423" t="s">
        <v>105</v>
      </c>
      <c r="D71" s="424" t="s">
        <v>106</v>
      </c>
      <c r="E71" s="337" t="s">
        <v>354</v>
      </c>
      <c r="F71" s="407">
        <v>7</v>
      </c>
      <c r="G71" s="437" t="s">
        <v>38</v>
      </c>
      <c r="H71" s="50">
        <v>4341</v>
      </c>
      <c r="I71" s="652">
        <v>848</v>
      </c>
      <c r="J71" s="652"/>
      <c r="K71" s="56">
        <v>3778</v>
      </c>
      <c r="L71" s="644">
        <v>873</v>
      </c>
      <c r="M71" s="645"/>
      <c r="N71" s="56">
        <v>4861</v>
      </c>
      <c r="O71" s="644">
        <v>926</v>
      </c>
      <c r="P71" s="645"/>
    </row>
    <row r="72" spans="1:16" ht="28" customHeight="1">
      <c r="A72" s="430"/>
      <c r="B72" s="426"/>
      <c r="C72" s="423"/>
      <c r="D72" s="424"/>
      <c r="E72" s="337"/>
      <c r="F72" s="407"/>
      <c r="G72" s="437"/>
      <c r="H72" s="640">
        <f t="shared" ref="H72" si="74">H71/I71</f>
        <v>5.1191037735849054</v>
      </c>
      <c r="I72" s="640"/>
      <c r="J72" s="640"/>
      <c r="K72" s="641">
        <f t="shared" ref="K72" si="75">K71/L71</f>
        <v>4.3276059564719356</v>
      </c>
      <c r="L72" s="641"/>
      <c r="M72" s="641"/>
      <c r="N72" s="641">
        <f t="shared" ref="N72" si="76">N71/O71</f>
        <v>5.2494600431965441</v>
      </c>
      <c r="O72" s="641"/>
      <c r="P72" s="641"/>
    </row>
    <row r="73" spans="1:16" ht="28" customHeight="1">
      <c r="A73" s="430"/>
      <c r="B73" s="426">
        <v>33</v>
      </c>
      <c r="C73" s="423" t="s">
        <v>303</v>
      </c>
      <c r="D73" s="424" t="s">
        <v>108</v>
      </c>
      <c r="E73" s="337" t="s">
        <v>355</v>
      </c>
      <c r="F73" s="363">
        <v>0.5</v>
      </c>
      <c r="G73" s="425" t="s">
        <v>28</v>
      </c>
      <c r="H73" s="50">
        <v>753</v>
      </c>
      <c r="I73" s="652">
        <v>848</v>
      </c>
      <c r="J73" s="652"/>
      <c r="K73" s="54">
        <v>686</v>
      </c>
      <c r="L73" s="644">
        <v>873</v>
      </c>
      <c r="M73" s="645"/>
      <c r="N73" s="54">
        <v>696</v>
      </c>
      <c r="O73" s="644">
        <v>926</v>
      </c>
      <c r="P73" s="645"/>
    </row>
    <row r="74" spans="1:16" ht="28" customHeight="1">
      <c r="A74" s="430"/>
      <c r="B74" s="426"/>
      <c r="C74" s="423"/>
      <c r="D74" s="424"/>
      <c r="E74" s="337"/>
      <c r="F74" s="339"/>
      <c r="G74" s="425"/>
      <c r="H74" s="640">
        <f t="shared" ref="H74" si="77">(H73/I73)*100</f>
        <v>88.797169811320757</v>
      </c>
      <c r="I74" s="640"/>
      <c r="J74" s="640"/>
      <c r="K74" s="641">
        <f t="shared" ref="K74" si="78">(K73/L73)*100</f>
        <v>78.57961053837343</v>
      </c>
      <c r="L74" s="641"/>
      <c r="M74" s="641"/>
      <c r="N74" s="641">
        <f t="shared" ref="N74" si="79">(N73/O73)*100</f>
        <v>75.16198704103671</v>
      </c>
      <c r="O74" s="641"/>
      <c r="P74" s="641"/>
    </row>
    <row r="75" spans="1:16" ht="28" customHeight="1">
      <c r="A75" s="430"/>
      <c r="B75" s="426">
        <v>34</v>
      </c>
      <c r="C75" s="423" t="s">
        <v>304</v>
      </c>
      <c r="D75" s="424" t="s">
        <v>110</v>
      </c>
      <c r="E75" s="337" t="s">
        <v>356</v>
      </c>
      <c r="F75" s="363">
        <v>0.1</v>
      </c>
      <c r="G75" s="425" t="s">
        <v>28</v>
      </c>
      <c r="H75" s="50">
        <v>0</v>
      </c>
      <c r="I75" s="652">
        <v>848</v>
      </c>
      <c r="J75" s="652"/>
      <c r="K75" s="54">
        <v>0</v>
      </c>
      <c r="L75" s="644">
        <v>873</v>
      </c>
      <c r="M75" s="645"/>
      <c r="N75" s="54">
        <v>0</v>
      </c>
      <c r="O75" s="644">
        <v>926</v>
      </c>
      <c r="P75" s="645"/>
    </row>
    <row r="76" spans="1:16" ht="28" customHeight="1">
      <c r="A76" s="430"/>
      <c r="B76" s="426"/>
      <c r="C76" s="423"/>
      <c r="D76" s="424"/>
      <c r="E76" s="337"/>
      <c r="F76" s="339"/>
      <c r="G76" s="425"/>
      <c r="H76" s="693">
        <f t="shared" ref="H76" si="80">(H75/I75*100)</f>
        <v>0</v>
      </c>
      <c r="I76" s="694"/>
      <c r="J76" s="695"/>
      <c r="K76" s="696">
        <f>(K75/L75*100)</f>
        <v>0</v>
      </c>
      <c r="L76" s="697"/>
      <c r="M76" s="698"/>
      <c r="N76" s="696">
        <f>(N75/O75*100)</f>
        <v>0</v>
      </c>
      <c r="O76" s="697"/>
      <c r="P76" s="698"/>
    </row>
    <row r="77" spans="1:16" ht="28" customHeight="1">
      <c r="A77" s="430"/>
      <c r="B77" s="426">
        <v>35</v>
      </c>
      <c r="C77" s="423" t="s">
        <v>111</v>
      </c>
      <c r="D77" s="424" t="s">
        <v>524</v>
      </c>
      <c r="E77" s="337" t="s">
        <v>357</v>
      </c>
      <c r="F77" s="339" t="s">
        <v>523</v>
      </c>
      <c r="G77" s="437" t="s">
        <v>38</v>
      </c>
      <c r="H77" s="50">
        <v>848</v>
      </c>
      <c r="I77" s="652">
        <v>63</v>
      </c>
      <c r="J77" s="652"/>
      <c r="K77" s="54">
        <v>873</v>
      </c>
      <c r="L77" s="644">
        <v>63</v>
      </c>
      <c r="M77" s="645"/>
      <c r="N77" s="54">
        <v>926</v>
      </c>
      <c r="O77" s="644">
        <v>63</v>
      </c>
      <c r="P77" s="645"/>
    </row>
    <row r="78" spans="1:16" ht="28" customHeight="1">
      <c r="A78" s="430"/>
      <c r="B78" s="426"/>
      <c r="C78" s="423"/>
      <c r="D78" s="424"/>
      <c r="E78" s="337"/>
      <c r="F78" s="339"/>
      <c r="G78" s="437"/>
      <c r="H78" s="692">
        <f t="shared" ref="H78" si="81">(H77/I77)*10</f>
        <v>134.60317460317461</v>
      </c>
      <c r="I78" s="692"/>
      <c r="J78" s="692"/>
      <c r="K78" s="641">
        <f>(K77/L77)*10</f>
        <v>138.57142857142858</v>
      </c>
      <c r="L78" s="641"/>
      <c r="M78" s="641"/>
      <c r="N78" s="641">
        <f>(N77/O77)*10</f>
        <v>146.98412698412699</v>
      </c>
      <c r="O78" s="641"/>
      <c r="P78" s="641"/>
    </row>
    <row r="79" spans="1:16" ht="28" customHeight="1">
      <c r="A79" s="430"/>
      <c r="B79" s="426">
        <v>36</v>
      </c>
      <c r="C79" s="423" t="s">
        <v>114</v>
      </c>
      <c r="D79" s="424" t="s">
        <v>529</v>
      </c>
      <c r="E79" s="355" t="s">
        <v>358</v>
      </c>
      <c r="F79" s="339" t="s">
        <v>116</v>
      </c>
      <c r="G79" s="437" t="s">
        <v>38</v>
      </c>
      <c r="H79" s="49">
        <v>30.05</v>
      </c>
      <c r="I79" s="49">
        <v>5.12</v>
      </c>
      <c r="J79" s="49">
        <v>69.95</v>
      </c>
      <c r="K79" s="57">
        <f>100-K66</f>
        <v>28.725038402457756</v>
      </c>
      <c r="L79" s="54">
        <v>4.33</v>
      </c>
      <c r="M79" s="54">
        <v>71.27</v>
      </c>
      <c r="N79" s="57">
        <f>100-N66</f>
        <v>22.962962962962962</v>
      </c>
      <c r="O79" s="54">
        <v>5.25</v>
      </c>
      <c r="P79" s="54">
        <v>77.040000000000006</v>
      </c>
    </row>
    <row r="80" spans="1:16" ht="28" customHeight="1">
      <c r="A80" s="430"/>
      <c r="B80" s="426"/>
      <c r="C80" s="423"/>
      <c r="D80" s="424"/>
      <c r="E80" s="355"/>
      <c r="F80" s="339"/>
      <c r="G80" s="437"/>
      <c r="H80" s="670">
        <f t="shared" ref="H80" si="82">(H79*I79)/J79</f>
        <v>2.1995139385275193</v>
      </c>
      <c r="I80" s="670"/>
      <c r="J80" s="670"/>
      <c r="K80" s="653">
        <f>(K79*L79)/M79</f>
        <v>1.7451861411904319</v>
      </c>
      <c r="L80" s="653"/>
      <c r="M80" s="653"/>
      <c r="N80" s="653">
        <f>(N79*O79)/P79</f>
        <v>1.5648436598592359</v>
      </c>
      <c r="O80" s="653"/>
      <c r="P80" s="653"/>
    </row>
    <row r="81" spans="1:16" ht="28" customHeight="1">
      <c r="A81" s="430"/>
      <c r="B81" s="426">
        <v>37</v>
      </c>
      <c r="C81" s="423" t="s">
        <v>117</v>
      </c>
      <c r="D81" s="424" t="s">
        <v>118</v>
      </c>
      <c r="E81" s="351" t="s">
        <v>359</v>
      </c>
      <c r="F81" s="352"/>
      <c r="G81" s="437" t="s">
        <v>38</v>
      </c>
      <c r="H81" s="50">
        <v>148</v>
      </c>
      <c r="I81" s="656">
        <v>296</v>
      </c>
      <c r="J81" s="657"/>
      <c r="K81" s="59">
        <v>159</v>
      </c>
      <c r="L81" s="638">
        <v>239</v>
      </c>
      <c r="M81" s="639"/>
      <c r="N81" s="52">
        <v>148</v>
      </c>
      <c r="O81" s="638">
        <v>296</v>
      </c>
      <c r="P81" s="639"/>
    </row>
    <row r="82" spans="1:16" ht="28" customHeight="1" thickBot="1">
      <c r="A82" s="431"/>
      <c r="B82" s="438"/>
      <c r="C82" s="439"/>
      <c r="D82" s="440"/>
      <c r="E82" s="441"/>
      <c r="F82" s="442"/>
      <c r="G82" s="443"/>
      <c r="H82" s="640">
        <f t="shared" ref="H82" si="83">(H81/I81)*100</f>
        <v>50</v>
      </c>
      <c r="I82" s="640"/>
      <c r="J82" s="640"/>
      <c r="K82" s="664">
        <f t="shared" ref="K82" si="84">(K81/L81)*100</f>
        <v>66.527196652719667</v>
      </c>
      <c r="L82" s="664"/>
      <c r="M82" s="664"/>
      <c r="N82" s="664">
        <f t="shared" ref="N82" si="85">(N81/O81)*100</f>
        <v>50</v>
      </c>
      <c r="O82" s="664"/>
      <c r="P82" s="664"/>
    </row>
    <row r="83" spans="1:16" ht="28" customHeight="1">
      <c r="A83" s="468" t="s">
        <v>120</v>
      </c>
      <c r="B83" s="447">
        <v>38</v>
      </c>
      <c r="C83" s="448" t="s">
        <v>305</v>
      </c>
      <c r="D83" s="449" t="s">
        <v>282</v>
      </c>
      <c r="E83" s="390" t="s">
        <v>360</v>
      </c>
      <c r="F83" s="384">
        <v>0.85</v>
      </c>
      <c r="G83" s="350" t="s">
        <v>38</v>
      </c>
      <c r="H83" s="48">
        <v>646</v>
      </c>
      <c r="I83" s="661">
        <v>730</v>
      </c>
      <c r="J83" s="662"/>
      <c r="K83" s="58">
        <v>707</v>
      </c>
      <c r="L83" s="700">
        <v>740</v>
      </c>
      <c r="M83" s="701"/>
      <c r="N83" s="58">
        <v>818</v>
      </c>
      <c r="O83" s="700">
        <v>740</v>
      </c>
      <c r="P83" s="701"/>
    </row>
    <row r="84" spans="1:16" ht="28" customHeight="1">
      <c r="A84" s="469"/>
      <c r="B84" s="444"/>
      <c r="C84" s="445"/>
      <c r="D84" s="446"/>
      <c r="E84" s="337"/>
      <c r="F84" s="339"/>
      <c r="G84" s="437"/>
      <c r="H84" s="670">
        <f t="shared" ref="H84" si="86">(H83/I83)*100</f>
        <v>88.493150684931507</v>
      </c>
      <c r="I84" s="670"/>
      <c r="J84" s="670"/>
      <c r="K84" s="653">
        <f t="shared" ref="K84" si="87">(K83/L83)*100</f>
        <v>95.540540540540547</v>
      </c>
      <c r="L84" s="653"/>
      <c r="M84" s="653"/>
      <c r="N84" s="653">
        <f t="shared" ref="N84" si="88">(N83/O83)*100</f>
        <v>110.54054054054055</v>
      </c>
      <c r="O84" s="653"/>
      <c r="P84" s="653"/>
    </row>
    <row r="85" spans="1:16" ht="28" customHeight="1">
      <c r="A85" s="469"/>
      <c r="B85" s="444">
        <v>39</v>
      </c>
      <c r="C85" s="445" t="s">
        <v>123</v>
      </c>
      <c r="D85" s="446" t="s">
        <v>124</v>
      </c>
      <c r="E85" s="337" t="s">
        <v>361</v>
      </c>
      <c r="F85" s="339">
        <v>3</v>
      </c>
      <c r="G85" s="425" t="s">
        <v>28</v>
      </c>
      <c r="H85" s="48">
        <v>646</v>
      </c>
      <c r="I85" s="48">
        <v>3</v>
      </c>
      <c r="J85" s="48">
        <v>30</v>
      </c>
      <c r="K85" s="54">
        <v>707</v>
      </c>
      <c r="L85" s="54">
        <v>3</v>
      </c>
      <c r="M85" s="54">
        <v>31</v>
      </c>
      <c r="N85" s="54">
        <v>818</v>
      </c>
      <c r="O85" s="54">
        <v>3</v>
      </c>
      <c r="P85" s="54">
        <v>30</v>
      </c>
    </row>
    <row r="86" spans="1:16" ht="28" customHeight="1">
      <c r="A86" s="469"/>
      <c r="B86" s="444"/>
      <c r="C86" s="445"/>
      <c r="D86" s="446"/>
      <c r="E86" s="337"/>
      <c r="F86" s="339"/>
      <c r="G86" s="425"/>
      <c r="H86" s="692">
        <f t="shared" ref="H86" si="89">(H85/I85)/J85</f>
        <v>7.177777777777778</v>
      </c>
      <c r="I86" s="692"/>
      <c r="J86" s="692"/>
      <c r="K86" s="699">
        <f>(K85/L85)/M85</f>
        <v>7.6021505376344081</v>
      </c>
      <c r="L86" s="699"/>
      <c r="M86" s="699"/>
      <c r="N86" s="699">
        <f>(N85/O85)/P85</f>
        <v>9.0888888888888903</v>
      </c>
      <c r="O86" s="699"/>
      <c r="P86" s="699"/>
    </row>
    <row r="87" spans="1:16" ht="28" customHeight="1">
      <c r="A87" s="469"/>
      <c r="B87" s="444">
        <v>40</v>
      </c>
      <c r="C87" s="445" t="s">
        <v>321</v>
      </c>
      <c r="D87" s="446" t="s">
        <v>283</v>
      </c>
      <c r="E87" s="450" t="s">
        <v>504</v>
      </c>
      <c r="F87" s="354"/>
      <c r="G87" s="425" t="s">
        <v>28</v>
      </c>
      <c r="H87" s="48">
        <v>36</v>
      </c>
      <c r="I87" s="661">
        <v>682</v>
      </c>
      <c r="J87" s="662"/>
      <c r="K87" s="54">
        <v>85</v>
      </c>
      <c r="L87" s="644">
        <f>K85+K87</f>
        <v>792</v>
      </c>
      <c r="M87" s="645"/>
      <c r="N87" s="54">
        <v>79</v>
      </c>
      <c r="O87" s="644">
        <f>N85+N87</f>
        <v>897</v>
      </c>
      <c r="P87" s="645"/>
    </row>
    <row r="88" spans="1:16" ht="28" customHeight="1">
      <c r="A88" s="469"/>
      <c r="B88" s="444"/>
      <c r="C88" s="445"/>
      <c r="D88" s="446"/>
      <c r="E88" s="450"/>
      <c r="F88" s="354"/>
      <c r="G88" s="425"/>
      <c r="H88" s="670">
        <f t="shared" ref="H88" si="90">(H87/I87)*100</f>
        <v>5.2785923753665687</v>
      </c>
      <c r="I88" s="670"/>
      <c r="J88" s="670"/>
      <c r="K88" s="653">
        <f>(K87/L87)*100</f>
        <v>10.732323232323232</v>
      </c>
      <c r="L88" s="653"/>
      <c r="M88" s="653"/>
      <c r="N88" s="653">
        <f>(N87/O87)*100</f>
        <v>8.8071348940914156</v>
      </c>
      <c r="O88" s="653"/>
      <c r="P88" s="653"/>
    </row>
    <row r="89" spans="1:16" ht="28" customHeight="1">
      <c r="A89" s="469"/>
      <c r="B89" s="444">
        <v>41</v>
      </c>
      <c r="C89" s="445" t="s">
        <v>127</v>
      </c>
      <c r="D89" s="446" t="s">
        <v>128</v>
      </c>
      <c r="E89" s="337" t="s">
        <v>363</v>
      </c>
      <c r="F89" s="363">
        <v>0.4</v>
      </c>
      <c r="G89" s="425" t="s">
        <v>28</v>
      </c>
      <c r="H89" s="48">
        <v>646</v>
      </c>
      <c r="I89" s="661">
        <v>848</v>
      </c>
      <c r="J89" s="662"/>
      <c r="K89" s="54">
        <v>707</v>
      </c>
      <c r="L89" s="644">
        <v>873</v>
      </c>
      <c r="M89" s="645"/>
      <c r="N89" s="54">
        <v>818</v>
      </c>
      <c r="O89" s="644">
        <v>926</v>
      </c>
      <c r="P89" s="645"/>
    </row>
    <row r="90" spans="1:16" ht="28" customHeight="1">
      <c r="A90" s="469"/>
      <c r="B90" s="444"/>
      <c r="C90" s="445"/>
      <c r="D90" s="446"/>
      <c r="E90" s="337"/>
      <c r="F90" s="339"/>
      <c r="G90" s="425"/>
      <c r="H90" s="670">
        <f t="shared" ref="H90" si="91">(H89/I89)*100</f>
        <v>76.179245283018872</v>
      </c>
      <c r="I90" s="670"/>
      <c r="J90" s="670"/>
      <c r="K90" s="653">
        <f>(K89/L89)*100</f>
        <v>80.985108820160363</v>
      </c>
      <c r="L90" s="653"/>
      <c r="M90" s="653"/>
      <c r="N90" s="653">
        <f>(N89/O89)*100</f>
        <v>88.336933045356375</v>
      </c>
      <c r="O90" s="653"/>
      <c r="P90" s="653"/>
    </row>
    <row r="91" spans="1:16" ht="28" customHeight="1">
      <c r="A91" s="469"/>
      <c r="B91" s="444">
        <v>42</v>
      </c>
      <c r="C91" s="445" t="s">
        <v>129</v>
      </c>
      <c r="D91" s="446" t="s">
        <v>130</v>
      </c>
      <c r="E91" s="337" t="s">
        <v>364</v>
      </c>
      <c r="F91" s="363">
        <v>0.3</v>
      </c>
      <c r="G91" s="425" t="s">
        <v>28</v>
      </c>
      <c r="H91" s="48">
        <v>513</v>
      </c>
      <c r="I91" s="661">
        <v>682</v>
      </c>
      <c r="J91" s="662"/>
      <c r="K91" s="52">
        <f>K89-L93</f>
        <v>671</v>
      </c>
      <c r="L91" s="638">
        <v>792</v>
      </c>
      <c r="M91" s="639"/>
      <c r="N91" s="52">
        <f>N89-O93</f>
        <v>791</v>
      </c>
      <c r="O91" s="638">
        <v>897</v>
      </c>
      <c r="P91" s="639"/>
    </row>
    <row r="92" spans="1:16" ht="28" customHeight="1">
      <c r="A92" s="469"/>
      <c r="B92" s="444"/>
      <c r="C92" s="445"/>
      <c r="D92" s="446"/>
      <c r="E92" s="337"/>
      <c r="F92" s="339"/>
      <c r="G92" s="425"/>
      <c r="H92" s="670">
        <f t="shared" ref="H92" si="92">(H91/I91)*100</f>
        <v>75.219941348973606</v>
      </c>
      <c r="I92" s="670"/>
      <c r="J92" s="670"/>
      <c r="K92" s="653">
        <f>(K91/L91)*100</f>
        <v>84.722222222222214</v>
      </c>
      <c r="L92" s="653"/>
      <c r="M92" s="653"/>
      <c r="N92" s="653">
        <f>(N91/O91)*100</f>
        <v>88.182831661092536</v>
      </c>
      <c r="O92" s="653"/>
      <c r="P92" s="653"/>
    </row>
    <row r="93" spans="1:16" ht="28" customHeight="1">
      <c r="A93" s="469"/>
      <c r="B93" s="444">
        <v>43</v>
      </c>
      <c r="C93" s="445" t="s">
        <v>284</v>
      </c>
      <c r="D93" s="446" t="s">
        <v>285</v>
      </c>
      <c r="E93" s="337" t="s">
        <v>365</v>
      </c>
      <c r="F93" s="339" t="s">
        <v>133</v>
      </c>
      <c r="G93" s="425" t="s">
        <v>28</v>
      </c>
      <c r="H93" s="48">
        <v>0</v>
      </c>
      <c r="I93" s="661">
        <v>33</v>
      </c>
      <c r="J93" s="662"/>
      <c r="K93" s="52">
        <v>0</v>
      </c>
      <c r="L93" s="638">
        <v>36</v>
      </c>
      <c r="M93" s="639"/>
      <c r="N93" s="52">
        <v>0</v>
      </c>
      <c r="O93" s="638">
        <v>27</v>
      </c>
      <c r="P93" s="639"/>
    </row>
    <row r="94" spans="1:16" ht="28" customHeight="1">
      <c r="A94" s="469"/>
      <c r="B94" s="444"/>
      <c r="C94" s="445"/>
      <c r="D94" s="446"/>
      <c r="E94" s="337"/>
      <c r="F94" s="339"/>
      <c r="G94" s="425"/>
      <c r="H94" s="673">
        <f t="shared" ref="H94" si="93">(H93/I93)*100</f>
        <v>0</v>
      </c>
      <c r="I94" s="673"/>
      <c r="J94" s="673"/>
      <c r="K94" s="653">
        <f t="shared" ref="K94" si="94">(K93/L93)*100</f>
        <v>0</v>
      </c>
      <c r="L94" s="653"/>
      <c r="M94" s="653"/>
      <c r="N94" s="653">
        <f t="shared" ref="N94" si="95">(N93/O93)*100</f>
        <v>0</v>
      </c>
      <c r="O94" s="653"/>
      <c r="P94" s="653"/>
    </row>
    <row r="95" spans="1:16" ht="28" customHeight="1">
      <c r="A95" s="469"/>
      <c r="B95" s="444">
        <v>44</v>
      </c>
      <c r="C95" s="445" t="s">
        <v>134</v>
      </c>
      <c r="D95" s="446" t="s">
        <v>135</v>
      </c>
      <c r="E95" s="337" t="s">
        <v>366</v>
      </c>
      <c r="F95" s="363">
        <v>0.27</v>
      </c>
      <c r="G95" s="425" t="s">
        <v>28</v>
      </c>
      <c r="H95" s="48">
        <v>253</v>
      </c>
      <c r="I95" s="661">
        <v>518</v>
      </c>
      <c r="J95" s="662"/>
      <c r="K95" s="54">
        <v>264</v>
      </c>
      <c r="L95" s="644">
        <v>540</v>
      </c>
      <c r="M95" s="645"/>
      <c r="N95" s="54">
        <v>293</v>
      </c>
      <c r="O95" s="644">
        <v>585</v>
      </c>
      <c r="P95" s="645"/>
    </row>
    <row r="96" spans="1:16" ht="28" customHeight="1">
      <c r="A96" s="469"/>
      <c r="B96" s="444"/>
      <c r="C96" s="445"/>
      <c r="D96" s="446"/>
      <c r="E96" s="337"/>
      <c r="F96" s="339"/>
      <c r="G96" s="425"/>
      <c r="H96" s="670">
        <f t="shared" ref="H96" si="96">(H95/I95)*100</f>
        <v>48.841698841698843</v>
      </c>
      <c r="I96" s="670"/>
      <c r="J96" s="670"/>
      <c r="K96" s="653">
        <f t="shared" ref="K96" si="97">(K95/L95)*100</f>
        <v>48.888888888888886</v>
      </c>
      <c r="L96" s="653"/>
      <c r="M96" s="653"/>
      <c r="N96" s="653">
        <f t="shared" ref="N96" si="98">(N95/O95)*100</f>
        <v>50.085470085470085</v>
      </c>
      <c r="O96" s="653"/>
      <c r="P96" s="653"/>
    </row>
    <row r="97" spans="1:16" ht="28" customHeight="1">
      <c r="A97" s="469"/>
      <c r="B97" s="444">
        <v>45</v>
      </c>
      <c r="C97" s="445" t="s">
        <v>136</v>
      </c>
      <c r="D97" s="446" t="s">
        <v>137</v>
      </c>
      <c r="E97" s="351" t="s">
        <v>367</v>
      </c>
      <c r="F97" s="339" t="s">
        <v>281</v>
      </c>
      <c r="G97" s="425" t="s">
        <v>28</v>
      </c>
      <c r="H97" s="48">
        <v>0</v>
      </c>
      <c r="I97" s="661">
        <v>646</v>
      </c>
      <c r="J97" s="662"/>
      <c r="K97" s="52">
        <v>0</v>
      </c>
      <c r="L97" s="644">
        <v>707</v>
      </c>
      <c r="M97" s="645"/>
      <c r="N97" s="52">
        <v>0</v>
      </c>
      <c r="O97" s="644">
        <v>818</v>
      </c>
      <c r="P97" s="645"/>
    </row>
    <row r="98" spans="1:16" ht="28" customHeight="1">
      <c r="A98" s="469"/>
      <c r="B98" s="444"/>
      <c r="C98" s="445"/>
      <c r="D98" s="446"/>
      <c r="E98" s="351"/>
      <c r="F98" s="339"/>
      <c r="G98" s="425"/>
      <c r="H98" s="673">
        <f t="shared" ref="H98" si="99">(H97/I97)*100</f>
        <v>0</v>
      </c>
      <c r="I98" s="673"/>
      <c r="J98" s="673"/>
      <c r="K98" s="653">
        <f t="shared" ref="K98" si="100">(K97/L97)*100</f>
        <v>0</v>
      </c>
      <c r="L98" s="653"/>
      <c r="M98" s="653"/>
      <c r="N98" s="653">
        <f t="shared" ref="N98" si="101">(N97/O97)*100</f>
        <v>0</v>
      </c>
      <c r="O98" s="653"/>
      <c r="P98" s="653"/>
    </row>
    <row r="99" spans="1:16" ht="28" customHeight="1">
      <c r="A99" s="469"/>
      <c r="B99" s="444">
        <v>46</v>
      </c>
      <c r="C99" s="445" t="s">
        <v>138</v>
      </c>
      <c r="D99" s="446" t="s">
        <v>139</v>
      </c>
      <c r="E99" s="351" t="s">
        <v>368</v>
      </c>
      <c r="F99" s="339" t="s">
        <v>281</v>
      </c>
      <c r="G99" s="425" t="s">
        <v>28</v>
      </c>
      <c r="H99" s="48">
        <v>0</v>
      </c>
      <c r="I99" s="661">
        <v>592</v>
      </c>
      <c r="J99" s="662"/>
      <c r="K99" s="52">
        <v>0</v>
      </c>
      <c r="L99" s="644">
        <v>519</v>
      </c>
      <c r="M99" s="645"/>
      <c r="N99" s="52">
        <v>0</v>
      </c>
      <c r="O99" s="644">
        <v>483</v>
      </c>
      <c r="P99" s="645"/>
    </row>
    <row r="100" spans="1:16" ht="28" customHeight="1">
      <c r="A100" s="469"/>
      <c r="B100" s="444"/>
      <c r="C100" s="445"/>
      <c r="D100" s="446"/>
      <c r="E100" s="351"/>
      <c r="F100" s="339"/>
      <c r="G100" s="425"/>
      <c r="H100" s="673">
        <f t="shared" ref="H100" si="102">(H99/I99)*100</f>
        <v>0</v>
      </c>
      <c r="I100" s="673"/>
      <c r="J100" s="673"/>
      <c r="K100" s="669">
        <f t="shared" ref="K100" si="103">(K99/L99)*100</f>
        <v>0</v>
      </c>
      <c r="L100" s="669"/>
      <c r="M100" s="669"/>
      <c r="N100" s="669">
        <f t="shared" ref="N100" si="104">(N99/O99)*100</f>
        <v>0</v>
      </c>
      <c r="O100" s="669"/>
      <c r="P100" s="669"/>
    </row>
    <row r="101" spans="1:16" ht="28" customHeight="1">
      <c r="A101" s="469"/>
      <c r="B101" s="444">
        <v>47</v>
      </c>
      <c r="C101" s="445" t="s">
        <v>140</v>
      </c>
      <c r="D101" s="451" t="s">
        <v>141</v>
      </c>
      <c r="E101" s="355" t="s">
        <v>369</v>
      </c>
      <c r="F101" s="339" t="s">
        <v>525</v>
      </c>
      <c r="G101" s="437" t="s">
        <v>38</v>
      </c>
      <c r="H101" s="48">
        <v>26</v>
      </c>
      <c r="I101" s="661">
        <v>524</v>
      </c>
      <c r="J101" s="662"/>
      <c r="K101" s="52">
        <v>18</v>
      </c>
      <c r="L101" s="644">
        <v>543</v>
      </c>
      <c r="M101" s="645"/>
      <c r="N101" s="52">
        <v>5</v>
      </c>
      <c r="O101" s="644">
        <v>588</v>
      </c>
      <c r="P101" s="645"/>
    </row>
    <row r="102" spans="1:16" ht="28" customHeight="1">
      <c r="A102" s="469"/>
      <c r="B102" s="444"/>
      <c r="C102" s="445"/>
      <c r="D102" s="451"/>
      <c r="E102" s="355"/>
      <c r="F102" s="339"/>
      <c r="G102" s="437"/>
      <c r="H102" s="640">
        <f t="shared" ref="H102" si="105">H101/I101</f>
        <v>4.9618320610687022E-2</v>
      </c>
      <c r="I102" s="640"/>
      <c r="J102" s="640"/>
      <c r="K102" s="641">
        <f t="shared" ref="K102" si="106">K101/L101</f>
        <v>3.3149171270718231E-2</v>
      </c>
      <c r="L102" s="641"/>
      <c r="M102" s="641"/>
      <c r="N102" s="641">
        <f t="shared" ref="N102" si="107">N101/O101</f>
        <v>8.5034013605442185E-3</v>
      </c>
      <c r="O102" s="641"/>
      <c r="P102" s="641"/>
    </row>
    <row r="103" spans="1:16" ht="28" customHeight="1">
      <c r="A103" s="469"/>
      <c r="B103" s="444">
        <v>48</v>
      </c>
      <c r="C103" s="445" t="s">
        <v>142</v>
      </c>
      <c r="D103" s="446" t="s">
        <v>143</v>
      </c>
      <c r="E103" s="355" t="s">
        <v>370</v>
      </c>
      <c r="F103" s="339" t="s">
        <v>525</v>
      </c>
      <c r="G103" s="437" t="s">
        <v>38</v>
      </c>
      <c r="H103" s="48">
        <v>25</v>
      </c>
      <c r="I103" s="661">
        <v>524</v>
      </c>
      <c r="J103" s="662"/>
      <c r="K103" s="52">
        <v>11</v>
      </c>
      <c r="L103" s="644">
        <v>543</v>
      </c>
      <c r="M103" s="645"/>
      <c r="N103" s="52">
        <v>18</v>
      </c>
      <c r="O103" s="644">
        <v>588</v>
      </c>
      <c r="P103" s="645"/>
    </row>
    <row r="104" spans="1:16" ht="58.5" customHeight="1">
      <c r="A104" s="469"/>
      <c r="B104" s="444"/>
      <c r="C104" s="445"/>
      <c r="D104" s="446"/>
      <c r="E104" s="355"/>
      <c r="F104" s="339"/>
      <c r="G104" s="437"/>
      <c r="H104" s="640">
        <f t="shared" ref="H104" si="108">H103/I103</f>
        <v>4.7709923664122141E-2</v>
      </c>
      <c r="I104" s="640"/>
      <c r="J104" s="640"/>
      <c r="K104" s="641">
        <f t="shared" ref="K104" si="109">K103/L103</f>
        <v>2.0257826887661142E-2</v>
      </c>
      <c r="L104" s="641"/>
      <c r="M104" s="641"/>
      <c r="N104" s="641">
        <f t="shared" ref="N104" si="110">N103/O103</f>
        <v>3.0612244897959183E-2</v>
      </c>
      <c r="O104" s="641"/>
      <c r="P104" s="641"/>
    </row>
    <row r="105" spans="1:16" ht="28" customHeight="1">
      <c r="A105" s="469"/>
      <c r="B105" s="444">
        <v>49</v>
      </c>
      <c r="C105" s="445" t="s">
        <v>144</v>
      </c>
      <c r="D105" s="446" t="s">
        <v>145</v>
      </c>
      <c r="E105" s="351" t="s">
        <v>371</v>
      </c>
      <c r="F105" s="339" t="s">
        <v>133</v>
      </c>
      <c r="G105" s="425" t="s">
        <v>28</v>
      </c>
      <c r="H105" s="48">
        <v>3</v>
      </c>
      <c r="I105" s="661">
        <v>646</v>
      </c>
      <c r="J105" s="662"/>
      <c r="K105" s="52">
        <v>3</v>
      </c>
      <c r="L105" s="644">
        <v>707</v>
      </c>
      <c r="M105" s="645"/>
      <c r="N105" s="52">
        <v>3</v>
      </c>
      <c r="O105" s="638">
        <v>818</v>
      </c>
      <c r="P105" s="639"/>
    </row>
    <row r="106" spans="1:16" ht="28" customHeight="1">
      <c r="A106" s="469"/>
      <c r="B106" s="444"/>
      <c r="C106" s="445"/>
      <c r="D106" s="446"/>
      <c r="E106" s="351"/>
      <c r="F106" s="339"/>
      <c r="G106" s="425"/>
      <c r="H106" s="670">
        <f t="shared" ref="H106" si="111">(H105/I105)*100</f>
        <v>0.46439628482972134</v>
      </c>
      <c r="I106" s="670"/>
      <c r="J106" s="670"/>
      <c r="K106" s="653">
        <f t="shared" ref="K106" si="112">(K105/L105)*100</f>
        <v>0.42432814710042432</v>
      </c>
      <c r="L106" s="653"/>
      <c r="M106" s="653"/>
      <c r="N106" s="653">
        <f t="shared" ref="N106" si="113">(N105/O105)*100</f>
        <v>0.36674816625916873</v>
      </c>
      <c r="O106" s="653"/>
      <c r="P106" s="653"/>
    </row>
    <row r="107" spans="1:16" ht="28" customHeight="1">
      <c r="A107" s="469"/>
      <c r="B107" s="444">
        <v>50</v>
      </c>
      <c r="C107" s="445" t="s">
        <v>146</v>
      </c>
      <c r="D107" s="446" t="s">
        <v>147</v>
      </c>
      <c r="E107" s="355" t="s">
        <v>372</v>
      </c>
      <c r="F107" s="339" t="s">
        <v>27</v>
      </c>
      <c r="G107" s="425" t="s">
        <v>28</v>
      </c>
      <c r="H107" s="48">
        <v>3</v>
      </c>
      <c r="I107" s="661">
        <v>646</v>
      </c>
      <c r="J107" s="662"/>
      <c r="K107" s="52">
        <v>1</v>
      </c>
      <c r="L107" s="644">
        <v>707</v>
      </c>
      <c r="M107" s="645"/>
      <c r="N107" s="52">
        <v>1</v>
      </c>
      <c r="O107" s="644">
        <v>818</v>
      </c>
      <c r="P107" s="645"/>
    </row>
    <row r="108" spans="1:16" ht="28.5" customHeight="1" thickBot="1">
      <c r="A108" s="470"/>
      <c r="B108" s="464"/>
      <c r="C108" s="465"/>
      <c r="D108" s="466"/>
      <c r="E108" s="467"/>
      <c r="F108" s="427"/>
      <c r="G108" s="353"/>
      <c r="H108" s="670">
        <f t="shared" ref="H108" si="114">(H107/I107)*100</f>
        <v>0.46439628482972134</v>
      </c>
      <c r="I108" s="670"/>
      <c r="J108" s="670"/>
      <c r="K108" s="691">
        <f t="shared" ref="K108" si="115">(K107/L107)*100</f>
        <v>0.14144271570014144</v>
      </c>
      <c r="L108" s="691"/>
      <c r="M108" s="691"/>
      <c r="N108" s="691">
        <f t="shared" ref="N108" si="116">(N107/O107)*100</f>
        <v>0.12224938875305623</v>
      </c>
      <c r="O108" s="691"/>
      <c r="P108" s="691"/>
    </row>
    <row r="109" spans="1:16" ht="28" customHeight="1">
      <c r="A109" s="452" t="s">
        <v>277</v>
      </c>
      <c r="B109" s="455">
        <v>51</v>
      </c>
      <c r="C109" s="457" t="s">
        <v>262</v>
      </c>
      <c r="D109" s="459" t="s">
        <v>263</v>
      </c>
      <c r="E109" s="461" t="s">
        <v>373</v>
      </c>
      <c r="F109" s="338" t="s">
        <v>281</v>
      </c>
      <c r="G109" s="477" t="s">
        <v>28</v>
      </c>
      <c r="H109" s="48">
        <v>3</v>
      </c>
      <c r="I109" s="661">
        <v>518</v>
      </c>
      <c r="J109" s="662"/>
      <c r="K109" s="53">
        <v>4</v>
      </c>
      <c r="L109" s="648">
        <v>540</v>
      </c>
      <c r="M109" s="649"/>
      <c r="N109" s="53">
        <v>1</v>
      </c>
      <c r="O109" s="648">
        <v>585</v>
      </c>
      <c r="P109" s="649"/>
    </row>
    <row r="110" spans="1:16" ht="28" customHeight="1">
      <c r="A110" s="453"/>
      <c r="B110" s="456"/>
      <c r="C110" s="458"/>
      <c r="D110" s="460"/>
      <c r="E110" s="462"/>
      <c r="F110" s="339"/>
      <c r="G110" s="425"/>
      <c r="H110" s="641">
        <f t="shared" ref="H110" si="117">(H109/I109)*100</f>
        <v>0.5791505791505791</v>
      </c>
      <c r="I110" s="641"/>
      <c r="J110" s="641"/>
      <c r="K110" s="641">
        <f>(K109/L109)*100</f>
        <v>0.74074074074074081</v>
      </c>
      <c r="L110" s="641"/>
      <c r="M110" s="641"/>
      <c r="N110" s="641">
        <f>(N109/O109)*100</f>
        <v>0.17094017094017094</v>
      </c>
      <c r="O110" s="641"/>
      <c r="P110" s="641"/>
    </row>
    <row r="111" spans="1:16" ht="28" customHeight="1">
      <c r="A111" s="453"/>
      <c r="B111" s="456">
        <v>52</v>
      </c>
      <c r="C111" s="458" t="s">
        <v>264</v>
      </c>
      <c r="D111" s="460" t="s">
        <v>265</v>
      </c>
      <c r="E111" s="463" t="s">
        <v>374</v>
      </c>
      <c r="F111" s="363">
        <v>1</v>
      </c>
      <c r="G111" s="425" t="s">
        <v>28</v>
      </c>
      <c r="H111" s="48">
        <v>315</v>
      </c>
      <c r="I111" s="661">
        <v>518</v>
      </c>
      <c r="J111" s="662"/>
      <c r="K111" s="54">
        <v>298</v>
      </c>
      <c r="L111" s="644">
        <v>540</v>
      </c>
      <c r="M111" s="645"/>
      <c r="N111" s="54">
        <v>340</v>
      </c>
      <c r="O111" s="644">
        <v>585</v>
      </c>
      <c r="P111" s="645"/>
    </row>
    <row r="112" spans="1:16" ht="28" customHeight="1">
      <c r="A112" s="453"/>
      <c r="B112" s="456"/>
      <c r="C112" s="458"/>
      <c r="D112" s="460"/>
      <c r="E112" s="463"/>
      <c r="F112" s="339"/>
      <c r="G112" s="425"/>
      <c r="H112" s="641">
        <f t="shared" ref="H112" si="118">(H111/I111)*100</f>
        <v>60.810810810810814</v>
      </c>
      <c r="I112" s="641"/>
      <c r="J112" s="641"/>
      <c r="K112" s="641">
        <f t="shared" ref="K112" si="119">(K111/L111)*100</f>
        <v>55.185185185185183</v>
      </c>
      <c r="L112" s="641"/>
      <c r="M112" s="641"/>
      <c r="N112" s="641">
        <f t="shared" ref="N112" si="120">(N111/O111)*100</f>
        <v>58.119658119658126</v>
      </c>
      <c r="O112" s="641"/>
      <c r="P112" s="641"/>
    </row>
    <row r="113" spans="1:16" ht="28" customHeight="1">
      <c r="A113" s="453"/>
      <c r="B113" s="456">
        <v>53</v>
      </c>
      <c r="C113" s="458" t="s">
        <v>266</v>
      </c>
      <c r="D113" s="460" t="s">
        <v>267</v>
      </c>
      <c r="E113" s="463" t="s">
        <v>375</v>
      </c>
      <c r="F113" s="339" t="s">
        <v>281</v>
      </c>
      <c r="G113" s="425" t="s">
        <v>28</v>
      </c>
      <c r="H113" s="48">
        <v>12</v>
      </c>
      <c r="I113" s="661">
        <v>524</v>
      </c>
      <c r="J113" s="662"/>
      <c r="K113" s="52">
        <v>11</v>
      </c>
      <c r="L113" s="644">
        <v>543</v>
      </c>
      <c r="M113" s="645"/>
      <c r="N113" s="52">
        <v>10</v>
      </c>
      <c r="O113" s="644">
        <v>588</v>
      </c>
      <c r="P113" s="645"/>
    </row>
    <row r="114" spans="1:16" ht="28" customHeight="1">
      <c r="A114" s="453"/>
      <c r="B114" s="456"/>
      <c r="C114" s="458"/>
      <c r="D114" s="460"/>
      <c r="E114" s="463"/>
      <c r="F114" s="339"/>
      <c r="G114" s="425"/>
      <c r="H114" s="641">
        <f t="shared" ref="H114" si="121">(H113/I113)*100</f>
        <v>2.2900763358778624</v>
      </c>
      <c r="I114" s="641"/>
      <c r="J114" s="641"/>
      <c r="K114" s="641">
        <f t="shared" ref="K114" si="122">(K113/L113)*100</f>
        <v>2.0257826887661143</v>
      </c>
      <c r="L114" s="641"/>
      <c r="M114" s="641"/>
      <c r="N114" s="641">
        <f t="shared" ref="N114" si="123">(N113/O113)*100</f>
        <v>1.7006802721088436</v>
      </c>
      <c r="O114" s="641"/>
      <c r="P114" s="641"/>
    </row>
    <row r="115" spans="1:16" ht="28" customHeight="1">
      <c r="A115" s="453"/>
      <c r="B115" s="456">
        <v>54</v>
      </c>
      <c r="C115" s="458" t="s">
        <v>268</v>
      </c>
      <c r="D115" s="460" t="s">
        <v>269</v>
      </c>
      <c r="E115" s="463" t="s">
        <v>376</v>
      </c>
      <c r="F115" s="339" t="s">
        <v>45</v>
      </c>
      <c r="G115" s="425" t="s">
        <v>28</v>
      </c>
      <c r="H115" s="48">
        <v>135</v>
      </c>
      <c r="I115" s="661">
        <v>524</v>
      </c>
      <c r="J115" s="662"/>
      <c r="K115" s="54">
        <v>114</v>
      </c>
      <c r="L115" s="644">
        <v>543</v>
      </c>
      <c r="M115" s="645"/>
      <c r="N115" s="54">
        <v>139</v>
      </c>
      <c r="O115" s="644">
        <v>588</v>
      </c>
      <c r="P115" s="645"/>
    </row>
    <row r="116" spans="1:16" ht="28" customHeight="1">
      <c r="A116" s="453"/>
      <c r="B116" s="456"/>
      <c r="C116" s="458"/>
      <c r="D116" s="460"/>
      <c r="E116" s="463"/>
      <c r="F116" s="339"/>
      <c r="G116" s="425"/>
      <c r="H116" s="641">
        <f t="shared" ref="H116" si="124">(H115/I115)*100</f>
        <v>25.763358778625957</v>
      </c>
      <c r="I116" s="641"/>
      <c r="J116" s="641"/>
      <c r="K116" s="641">
        <f t="shared" ref="K116" si="125">(K115/L115)*100</f>
        <v>20.994475138121548</v>
      </c>
      <c r="L116" s="641"/>
      <c r="M116" s="641"/>
      <c r="N116" s="641">
        <f t="shared" ref="N116" si="126">(N115/O115)*100</f>
        <v>23.639455782312925</v>
      </c>
      <c r="O116" s="641"/>
      <c r="P116" s="641"/>
    </row>
    <row r="117" spans="1:16" ht="15" customHeight="1">
      <c r="A117" s="453"/>
      <c r="B117" s="456">
        <v>55</v>
      </c>
      <c r="C117" s="458" t="s">
        <v>270</v>
      </c>
      <c r="D117" s="460" t="s">
        <v>271</v>
      </c>
      <c r="E117" s="463" t="s">
        <v>377</v>
      </c>
      <c r="F117" s="354"/>
      <c r="G117" s="425" t="s">
        <v>28</v>
      </c>
      <c r="H117" s="676">
        <v>0</v>
      </c>
      <c r="I117" s="677"/>
      <c r="J117" s="678"/>
      <c r="K117" s="682">
        <v>2</v>
      </c>
      <c r="L117" s="683"/>
      <c r="M117" s="684"/>
      <c r="N117" s="682">
        <v>0</v>
      </c>
      <c r="O117" s="683"/>
      <c r="P117" s="684"/>
    </row>
    <row r="118" spans="1:16" s="46" customFormat="1" ht="24.75" customHeight="1" thickBot="1">
      <c r="A118" s="454"/>
      <c r="B118" s="471"/>
      <c r="C118" s="472"/>
      <c r="D118" s="473"/>
      <c r="E118" s="474"/>
      <c r="F118" s="475"/>
      <c r="G118" s="476"/>
      <c r="H118" s="679"/>
      <c r="I118" s="680"/>
      <c r="J118" s="681"/>
      <c r="K118" s="702"/>
      <c r="L118" s="703"/>
      <c r="M118" s="704"/>
      <c r="N118" s="702"/>
      <c r="O118" s="703"/>
      <c r="P118" s="704"/>
    </row>
    <row r="119" spans="1:16" ht="28" customHeight="1">
      <c r="A119" s="483" t="s">
        <v>149</v>
      </c>
      <c r="B119" s="486">
        <v>56</v>
      </c>
      <c r="C119" s="487" t="s">
        <v>306</v>
      </c>
      <c r="D119" s="488" t="s">
        <v>286</v>
      </c>
      <c r="E119" s="390" t="s">
        <v>378</v>
      </c>
      <c r="F119" s="384">
        <v>1</v>
      </c>
      <c r="G119" s="341" t="s">
        <v>28</v>
      </c>
      <c r="H119" s="48">
        <v>1159</v>
      </c>
      <c r="I119" s="661">
        <v>1159</v>
      </c>
      <c r="J119" s="662"/>
      <c r="K119" s="58">
        <v>762</v>
      </c>
      <c r="L119" s="648">
        <v>762</v>
      </c>
      <c r="M119" s="649"/>
      <c r="N119" s="58">
        <v>1059</v>
      </c>
      <c r="O119" s="648">
        <v>1059</v>
      </c>
      <c r="P119" s="649"/>
    </row>
    <row r="120" spans="1:16" ht="28" customHeight="1">
      <c r="A120" s="484"/>
      <c r="B120" s="478"/>
      <c r="C120" s="479"/>
      <c r="D120" s="482"/>
      <c r="E120" s="337"/>
      <c r="F120" s="339"/>
      <c r="G120" s="425"/>
      <c r="H120" s="673">
        <f t="shared" ref="H120" si="127">(H119/I119)*100</f>
        <v>100</v>
      </c>
      <c r="I120" s="673"/>
      <c r="J120" s="673"/>
      <c r="K120" s="669">
        <f t="shared" ref="K120" si="128">(K119/L119)*100</f>
        <v>100</v>
      </c>
      <c r="L120" s="669"/>
      <c r="M120" s="669"/>
      <c r="N120" s="669">
        <f t="shared" ref="N120" si="129">(N119/O119)*100</f>
        <v>100</v>
      </c>
      <c r="O120" s="669"/>
      <c r="P120" s="669"/>
    </row>
    <row r="121" spans="1:16" ht="28" customHeight="1">
      <c r="A121" s="484"/>
      <c r="B121" s="478">
        <v>57</v>
      </c>
      <c r="C121" s="479" t="s">
        <v>307</v>
      </c>
      <c r="D121" s="482" t="s">
        <v>153</v>
      </c>
      <c r="E121" s="337" t="s">
        <v>379</v>
      </c>
      <c r="F121" s="363">
        <v>0.95</v>
      </c>
      <c r="G121" s="425" t="s">
        <v>28</v>
      </c>
      <c r="H121" s="48">
        <v>0</v>
      </c>
      <c r="I121" s="661">
        <v>0</v>
      </c>
      <c r="J121" s="662"/>
      <c r="K121" s="54">
        <v>0</v>
      </c>
      <c r="L121" s="644">
        <v>0</v>
      </c>
      <c r="M121" s="645"/>
      <c r="N121" s="54">
        <v>0</v>
      </c>
      <c r="O121" s="669">
        <v>0</v>
      </c>
      <c r="P121" s="669"/>
    </row>
    <row r="122" spans="1:16" ht="28" customHeight="1" thickBot="1">
      <c r="A122" s="484"/>
      <c r="B122" s="478"/>
      <c r="C122" s="479"/>
      <c r="D122" s="482"/>
      <c r="E122" s="337"/>
      <c r="F122" s="339"/>
      <c r="G122" s="425"/>
      <c r="H122" s="673" t="e">
        <f t="shared" ref="H122" si="130">(H121/I121)*100</f>
        <v>#DIV/0!</v>
      </c>
      <c r="I122" s="673"/>
      <c r="J122" s="673"/>
      <c r="K122" s="669" t="e">
        <f t="shared" ref="K122" si="131">(K121/L121)*100</f>
        <v>#DIV/0!</v>
      </c>
      <c r="L122" s="669"/>
      <c r="M122" s="669"/>
      <c r="N122" s="669" t="e">
        <f t="shared" ref="N122" si="132">(N121/O121)*100</f>
        <v>#DIV/0!</v>
      </c>
      <c r="O122" s="669"/>
      <c r="P122" s="669"/>
    </row>
    <row r="123" spans="1:16" ht="28" customHeight="1">
      <c r="A123" s="484"/>
      <c r="B123" s="478">
        <v>58</v>
      </c>
      <c r="C123" s="479" t="s">
        <v>308</v>
      </c>
      <c r="D123" s="482" t="s">
        <v>155</v>
      </c>
      <c r="E123" s="337" t="s">
        <v>380</v>
      </c>
      <c r="F123" s="363">
        <v>0.95</v>
      </c>
      <c r="G123" s="425" t="s">
        <v>28</v>
      </c>
      <c r="H123" s="48">
        <v>908</v>
      </c>
      <c r="I123" s="661">
        <v>934</v>
      </c>
      <c r="J123" s="662"/>
      <c r="K123" s="55">
        <f>K125+K127+K129</f>
        <v>1128</v>
      </c>
      <c r="L123" s="689">
        <f>L125+L127+L129</f>
        <v>1153</v>
      </c>
      <c r="M123" s="690"/>
      <c r="N123" s="56">
        <f>N125+N127+N129</f>
        <v>1202</v>
      </c>
      <c r="O123" s="671">
        <f>O125+O127+O129</f>
        <v>1202</v>
      </c>
      <c r="P123" s="671"/>
    </row>
    <row r="124" spans="1:16" ht="28" customHeight="1" thickBot="1">
      <c r="A124" s="484"/>
      <c r="B124" s="478"/>
      <c r="C124" s="479"/>
      <c r="D124" s="482"/>
      <c r="E124" s="337"/>
      <c r="F124" s="339"/>
      <c r="G124" s="425"/>
      <c r="H124" s="670">
        <f t="shared" ref="H124" si="133">(H123/I123)*100</f>
        <v>97.216274089935766</v>
      </c>
      <c r="I124" s="670"/>
      <c r="J124" s="670"/>
      <c r="K124" s="653">
        <f>(K123/L123)*100</f>
        <v>97.831743278404161</v>
      </c>
      <c r="L124" s="653"/>
      <c r="M124" s="653"/>
      <c r="N124" s="653">
        <f>(N123/O123)*100</f>
        <v>100</v>
      </c>
      <c r="O124" s="653"/>
      <c r="P124" s="653"/>
    </row>
    <row r="125" spans="1:16" ht="28" customHeight="1">
      <c r="A125" s="484"/>
      <c r="B125" s="478">
        <v>59</v>
      </c>
      <c r="C125" s="479" t="s">
        <v>309</v>
      </c>
      <c r="D125" s="480" t="s">
        <v>157</v>
      </c>
      <c r="E125" s="481" t="s">
        <v>381</v>
      </c>
      <c r="F125" s="363">
        <v>0.95</v>
      </c>
      <c r="G125" s="425" t="s">
        <v>28</v>
      </c>
      <c r="H125" s="48">
        <v>857</v>
      </c>
      <c r="I125" s="661">
        <v>883</v>
      </c>
      <c r="J125" s="662"/>
      <c r="K125" s="55">
        <f>876+252</f>
        <v>1128</v>
      </c>
      <c r="L125" s="689">
        <f>901+252</f>
        <v>1153</v>
      </c>
      <c r="M125" s="690"/>
      <c r="N125" s="54">
        <f>870+253</f>
        <v>1123</v>
      </c>
      <c r="O125" s="655">
        <v>1123</v>
      </c>
      <c r="P125" s="655"/>
    </row>
    <row r="126" spans="1:16" ht="28" customHeight="1">
      <c r="A126" s="484"/>
      <c r="B126" s="478"/>
      <c r="C126" s="479"/>
      <c r="D126" s="480"/>
      <c r="E126" s="481"/>
      <c r="F126" s="339"/>
      <c r="G126" s="425"/>
      <c r="H126" s="670">
        <f t="shared" ref="H126" si="134">(H125/I125)*100</f>
        <v>97.055492638731593</v>
      </c>
      <c r="I126" s="670"/>
      <c r="J126" s="670"/>
      <c r="K126" s="653">
        <v>137</v>
      </c>
      <c r="L126" s="653"/>
      <c r="M126" s="653"/>
      <c r="N126" s="653">
        <f>(N125/O125)*100</f>
        <v>100</v>
      </c>
      <c r="O126" s="653"/>
      <c r="P126" s="653"/>
    </row>
    <row r="127" spans="1:16" ht="28" customHeight="1">
      <c r="A127" s="484"/>
      <c r="B127" s="478">
        <v>60</v>
      </c>
      <c r="C127" s="479" t="s">
        <v>310</v>
      </c>
      <c r="D127" s="480" t="s">
        <v>159</v>
      </c>
      <c r="E127" s="481" t="s">
        <v>382</v>
      </c>
      <c r="F127" s="363">
        <v>1.03</v>
      </c>
      <c r="G127" s="425" t="s">
        <v>536</v>
      </c>
      <c r="H127" s="48">
        <v>51</v>
      </c>
      <c r="I127" s="661">
        <v>51</v>
      </c>
      <c r="J127" s="662"/>
      <c r="K127" s="54">
        <v>0</v>
      </c>
      <c r="L127" s="644">
        <v>0</v>
      </c>
      <c r="M127" s="645"/>
      <c r="N127" s="54">
        <v>79</v>
      </c>
      <c r="O127" s="644">
        <v>79</v>
      </c>
      <c r="P127" s="645"/>
    </row>
    <row r="128" spans="1:16" ht="28" customHeight="1">
      <c r="A128" s="484"/>
      <c r="B128" s="478"/>
      <c r="C128" s="479"/>
      <c r="D128" s="480"/>
      <c r="E128" s="481"/>
      <c r="F128" s="339"/>
      <c r="G128" s="425"/>
      <c r="H128" s="673">
        <f t="shared" ref="H128" si="135">(H127/I127)*100</f>
        <v>100</v>
      </c>
      <c r="I128" s="673"/>
      <c r="J128" s="673"/>
      <c r="K128" s="669" t="e">
        <f>(K127/L127)*100</f>
        <v>#DIV/0!</v>
      </c>
      <c r="L128" s="669"/>
      <c r="M128" s="669"/>
      <c r="N128" s="669">
        <f>(N127/O127)*100</f>
        <v>100</v>
      </c>
      <c r="O128" s="669"/>
      <c r="P128" s="669"/>
    </row>
    <row r="129" spans="1:16" ht="28" customHeight="1">
      <c r="A129" s="484"/>
      <c r="B129" s="478">
        <v>61</v>
      </c>
      <c r="C129" s="479" t="s">
        <v>311</v>
      </c>
      <c r="D129" s="480" t="s">
        <v>163</v>
      </c>
      <c r="E129" s="481" t="s">
        <v>383</v>
      </c>
      <c r="F129" s="363">
        <v>0.95</v>
      </c>
      <c r="G129" s="425" t="s">
        <v>28</v>
      </c>
      <c r="H129" s="48">
        <v>0</v>
      </c>
      <c r="I129" s="661">
        <v>0</v>
      </c>
      <c r="J129" s="662"/>
      <c r="K129" s="54">
        <v>0</v>
      </c>
      <c r="L129" s="644">
        <v>0</v>
      </c>
      <c r="M129" s="645"/>
      <c r="N129" s="54">
        <v>0</v>
      </c>
      <c r="O129" s="644">
        <v>0</v>
      </c>
      <c r="P129" s="645"/>
    </row>
    <row r="130" spans="1:16" ht="28" customHeight="1">
      <c r="A130" s="484"/>
      <c r="B130" s="478"/>
      <c r="C130" s="479"/>
      <c r="D130" s="480"/>
      <c r="E130" s="481"/>
      <c r="F130" s="339"/>
      <c r="G130" s="425"/>
      <c r="H130" s="673" t="e">
        <f t="shared" ref="H130" si="136">(H129/I129)*100</f>
        <v>#DIV/0!</v>
      </c>
      <c r="I130" s="673"/>
      <c r="J130" s="673"/>
      <c r="K130" s="669" t="e">
        <f>(K129/L129)*100</f>
        <v>#DIV/0!</v>
      </c>
      <c r="L130" s="669"/>
      <c r="M130" s="669"/>
      <c r="N130" s="669" t="e">
        <f>(N129/O129)*100</f>
        <v>#DIV/0!</v>
      </c>
      <c r="O130" s="669"/>
      <c r="P130" s="669"/>
    </row>
    <row r="131" spans="1:16" ht="28" customHeight="1">
      <c r="A131" s="484"/>
      <c r="B131" s="478">
        <v>62</v>
      </c>
      <c r="C131" s="479" t="s">
        <v>312</v>
      </c>
      <c r="D131" s="480" t="s">
        <v>165</v>
      </c>
      <c r="E131" s="481" t="s">
        <v>384</v>
      </c>
      <c r="F131" s="363">
        <v>0.95</v>
      </c>
      <c r="G131" s="425" t="s">
        <v>28</v>
      </c>
      <c r="H131" s="48">
        <v>0</v>
      </c>
      <c r="I131" s="661">
        <v>0</v>
      </c>
      <c r="J131" s="662"/>
      <c r="K131" s="54">
        <v>0</v>
      </c>
      <c r="L131" s="644">
        <v>0</v>
      </c>
      <c r="M131" s="645"/>
      <c r="N131" s="54">
        <v>0</v>
      </c>
      <c r="O131" s="644">
        <v>0</v>
      </c>
      <c r="P131" s="645"/>
    </row>
    <row r="132" spans="1:16" ht="28" customHeight="1" thickBot="1">
      <c r="A132" s="485"/>
      <c r="B132" s="489"/>
      <c r="C132" s="490"/>
      <c r="D132" s="491"/>
      <c r="E132" s="492"/>
      <c r="F132" s="360"/>
      <c r="G132" s="476"/>
      <c r="H132" s="673" t="e">
        <f t="shared" ref="H132" si="137">(H131/I131)*100</f>
        <v>#DIV/0!</v>
      </c>
      <c r="I132" s="673"/>
      <c r="J132" s="673"/>
      <c r="K132" s="674" t="e">
        <f>(K131/L131)*100</f>
        <v>#DIV/0!</v>
      </c>
      <c r="L132" s="674"/>
      <c r="M132" s="674"/>
      <c r="N132" s="674" t="e">
        <f>(N131/O131)*100</f>
        <v>#DIV/0!</v>
      </c>
      <c r="O132" s="674"/>
      <c r="P132" s="674"/>
    </row>
    <row r="133" spans="1:16" ht="28" customHeight="1">
      <c r="A133" s="497" t="s">
        <v>166</v>
      </c>
      <c r="B133" s="500">
        <v>63</v>
      </c>
      <c r="C133" s="501" t="s">
        <v>313</v>
      </c>
      <c r="D133" s="502" t="s">
        <v>168</v>
      </c>
      <c r="E133" s="503" t="s">
        <v>385</v>
      </c>
      <c r="F133" s="384">
        <v>0.98</v>
      </c>
      <c r="G133" s="350" t="s">
        <v>38</v>
      </c>
      <c r="H133" s="48">
        <v>35869</v>
      </c>
      <c r="I133" s="661">
        <v>35849</v>
      </c>
      <c r="J133" s="662"/>
      <c r="K133" s="55">
        <v>36348</v>
      </c>
      <c r="L133" s="689">
        <v>36319</v>
      </c>
      <c r="M133" s="690"/>
      <c r="N133" s="55">
        <v>37452</v>
      </c>
      <c r="O133" s="689">
        <v>37416</v>
      </c>
      <c r="P133" s="690"/>
    </row>
    <row r="134" spans="1:16" ht="28" customHeight="1">
      <c r="A134" s="498"/>
      <c r="B134" s="493"/>
      <c r="C134" s="494"/>
      <c r="D134" s="495"/>
      <c r="E134" s="496"/>
      <c r="F134" s="339"/>
      <c r="G134" s="437"/>
      <c r="H134" s="670">
        <f t="shared" ref="H134" si="138">(H133/I133)*100</f>
        <v>100.055789561773</v>
      </c>
      <c r="I134" s="670"/>
      <c r="J134" s="670"/>
      <c r="K134" s="653">
        <f t="shared" ref="K134" si="139">(K133/L133)*100</f>
        <v>100.0798480134365</v>
      </c>
      <c r="L134" s="653"/>
      <c r="M134" s="653"/>
      <c r="N134" s="653">
        <f t="shared" ref="N134" si="140">(N133/O133)*100</f>
        <v>100.09621552277102</v>
      </c>
      <c r="O134" s="653"/>
      <c r="P134" s="653"/>
    </row>
    <row r="135" spans="1:16" ht="28" customHeight="1">
      <c r="A135" s="498"/>
      <c r="B135" s="493">
        <v>64</v>
      </c>
      <c r="C135" s="494" t="s">
        <v>314</v>
      </c>
      <c r="D135" s="495" t="s">
        <v>170</v>
      </c>
      <c r="E135" s="496" t="s">
        <v>386</v>
      </c>
      <c r="F135" s="363">
        <v>0.95</v>
      </c>
      <c r="G135" s="425" t="s">
        <v>28</v>
      </c>
      <c r="H135" s="48">
        <v>241</v>
      </c>
      <c r="I135" s="661">
        <v>241</v>
      </c>
      <c r="J135" s="662"/>
      <c r="K135" s="52">
        <v>283</v>
      </c>
      <c r="L135" s="638">
        <v>283</v>
      </c>
      <c r="M135" s="639"/>
      <c r="N135" s="52">
        <v>309</v>
      </c>
      <c r="O135" s="638">
        <v>309</v>
      </c>
      <c r="P135" s="639"/>
    </row>
    <row r="136" spans="1:16" ht="28" customHeight="1">
      <c r="A136" s="498"/>
      <c r="B136" s="493"/>
      <c r="C136" s="494"/>
      <c r="D136" s="495"/>
      <c r="E136" s="496"/>
      <c r="F136" s="339"/>
      <c r="G136" s="425"/>
      <c r="H136" s="673">
        <f t="shared" ref="H136" si="141">(H135/I135)*100</f>
        <v>100</v>
      </c>
      <c r="I136" s="673"/>
      <c r="J136" s="673"/>
      <c r="K136" s="669">
        <f>(K135/L135)*100</f>
        <v>100</v>
      </c>
      <c r="L136" s="669"/>
      <c r="M136" s="669"/>
      <c r="N136" s="669">
        <f>(N135/O135)*100</f>
        <v>100</v>
      </c>
      <c r="O136" s="669"/>
      <c r="P136" s="669"/>
    </row>
    <row r="137" spans="1:16" ht="28" customHeight="1">
      <c r="A137" s="498"/>
      <c r="B137" s="493">
        <v>65</v>
      </c>
      <c r="C137" s="494" t="s">
        <v>171</v>
      </c>
      <c r="D137" s="495" t="s">
        <v>172</v>
      </c>
      <c r="E137" s="504" t="s">
        <v>387</v>
      </c>
      <c r="F137" s="339" t="s">
        <v>173</v>
      </c>
      <c r="G137" s="425" t="s">
        <v>28</v>
      </c>
      <c r="H137" s="48">
        <v>3759</v>
      </c>
      <c r="I137" s="661">
        <v>385</v>
      </c>
      <c r="J137" s="662"/>
      <c r="K137" s="56">
        <v>4368</v>
      </c>
      <c r="L137" s="644">
        <v>459</v>
      </c>
      <c r="M137" s="645"/>
      <c r="N137" s="56">
        <v>4132</v>
      </c>
      <c r="O137" s="644">
        <v>437</v>
      </c>
      <c r="P137" s="645"/>
    </row>
    <row r="138" spans="1:16" ht="28" customHeight="1">
      <c r="A138" s="498"/>
      <c r="B138" s="493"/>
      <c r="C138" s="494"/>
      <c r="D138" s="495"/>
      <c r="E138" s="504"/>
      <c r="F138" s="339"/>
      <c r="G138" s="425"/>
      <c r="H138" s="670">
        <f t="shared" ref="H138" si="142">(H137/I137)</f>
        <v>9.7636363636363637</v>
      </c>
      <c r="I138" s="670"/>
      <c r="J138" s="670"/>
      <c r="K138" s="653">
        <f t="shared" ref="K138" si="143">(K137/L137)</f>
        <v>9.5163398692810457</v>
      </c>
      <c r="L138" s="653"/>
      <c r="M138" s="653"/>
      <c r="N138" s="653">
        <f t="shared" ref="N138" si="144">(N137/O137)</f>
        <v>9.4553775743707096</v>
      </c>
      <c r="O138" s="653"/>
      <c r="P138" s="653"/>
    </row>
    <row r="139" spans="1:16" ht="28" customHeight="1">
      <c r="A139" s="498"/>
      <c r="B139" s="493">
        <v>66</v>
      </c>
      <c r="C139" s="494" t="s">
        <v>174</v>
      </c>
      <c r="D139" s="495" t="s">
        <v>175</v>
      </c>
      <c r="E139" s="496" t="s">
        <v>388</v>
      </c>
      <c r="F139" s="339" t="s">
        <v>176</v>
      </c>
      <c r="G139" s="425" t="s">
        <v>28</v>
      </c>
      <c r="H139" s="48">
        <v>21700</v>
      </c>
      <c r="I139" s="661">
        <v>2122</v>
      </c>
      <c r="J139" s="662"/>
      <c r="K139" s="56">
        <v>22310</v>
      </c>
      <c r="L139" s="705">
        <v>2173</v>
      </c>
      <c r="M139" s="706"/>
      <c r="N139" s="56">
        <v>22520</v>
      </c>
      <c r="O139" s="705">
        <v>2300</v>
      </c>
      <c r="P139" s="706"/>
    </row>
    <row r="140" spans="1:16" ht="28" customHeight="1">
      <c r="A140" s="498"/>
      <c r="B140" s="493"/>
      <c r="C140" s="494"/>
      <c r="D140" s="495"/>
      <c r="E140" s="496"/>
      <c r="F140" s="339"/>
      <c r="G140" s="425"/>
      <c r="H140" s="670">
        <f t="shared" ref="H140" si="145">(H139/I139)</f>
        <v>10.226201696512724</v>
      </c>
      <c r="I140" s="670"/>
      <c r="J140" s="670"/>
      <c r="K140" s="653">
        <f t="shared" ref="K140" si="146">(K139/L139)</f>
        <v>10.266912103083294</v>
      </c>
      <c r="L140" s="653"/>
      <c r="M140" s="653"/>
      <c r="N140" s="653">
        <f t="shared" ref="N140" si="147">(N139/O139)</f>
        <v>9.7913043478260864</v>
      </c>
      <c r="O140" s="653"/>
      <c r="P140" s="653"/>
    </row>
    <row r="141" spans="1:16" ht="28" customHeight="1">
      <c r="A141" s="498"/>
      <c r="B141" s="493">
        <v>67</v>
      </c>
      <c r="C141" s="494" t="s">
        <v>177</v>
      </c>
      <c r="D141" s="495" t="s">
        <v>178</v>
      </c>
      <c r="E141" s="496" t="s">
        <v>389</v>
      </c>
      <c r="F141" s="339" t="s">
        <v>179</v>
      </c>
      <c r="G141" s="425" t="s">
        <v>28</v>
      </c>
      <c r="H141" s="48">
        <v>10410</v>
      </c>
      <c r="I141" s="661">
        <v>971</v>
      </c>
      <c r="J141" s="662"/>
      <c r="K141" s="56">
        <v>9670</v>
      </c>
      <c r="L141" s="644">
        <v>959</v>
      </c>
      <c r="M141" s="645"/>
      <c r="N141" s="56">
        <v>10800</v>
      </c>
      <c r="O141" s="644">
        <v>1048</v>
      </c>
      <c r="P141" s="645"/>
    </row>
    <row r="142" spans="1:16" ht="28" customHeight="1" thickBot="1">
      <c r="A142" s="499"/>
      <c r="B142" s="521"/>
      <c r="C142" s="522"/>
      <c r="D142" s="523"/>
      <c r="E142" s="524"/>
      <c r="F142" s="360"/>
      <c r="G142" s="476"/>
      <c r="H142" s="670">
        <f t="shared" ref="H142" si="148">(H141/I141)</f>
        <v>10.720906282183316</v>
      </c>
      <c r="I142" s="670"/>
      <c r="J142" s="670"/>
      <c r="K142" s="691">
        <f t="shared" ref="K142" si="149">K141/L141</f>
        <v>10.083420229405631</v>
      </c>
      <c r="L142" s="691"/>
      <c r="M142" s="691"/>
      <c r="N142" s="691">
        <f t="shared" ref="N142" si="150">N141/O141</f>
        <v>10.305343511450381</v>
      </c>
      <c r="O142" s="691"/>
      <c r="P142" s="691"/>
    </row>
    <row r="143" spans="1:16" ht="28" customHeight="1">
      <c r="A143" s="512" t="s">
        <v>181</v>
      </c>
      <c r="B143" s="515">
        <v>68</v>
      </c>
      <c r="C143" s="516" t="s">
        <v>315</v>
      </c>
      <c r="D143" s="518" t="s">
        <v>288</v>
      </c>
      <c r="E143" s="503" t="s">
        <v>390</v>
      </c>
      <c r="F143" s="520"/>
      <c r="G143" s="341" t="s">
        <v>28</v>
      </c>
      <c r="H143" s="48">
        <v>236</v>
      </c>
      <c r="I143" s="661">
        <v>848</v>
      </c>
      <c r="J143" s="662"/>
      <c r="K143" s="58">
        <v>242</v>
      </c>
      <c r="L143" s="648">
        <v>873</v>
      </c>
      <c r="M143" s="649"/>
      <c r="N143" s="58">
        <v>237</v>
      </c>
      <c r="O143" s="648">
        <v>926</v>
      </c>
      <c r="P143" s="649"/>
    </row>
    <row r="144" spans="1:16" ht="28" customHeight="1">
      <c r="A144" s="513"/>
      <c r="B144" s="505"/>
      <c r="C144" s="517"/>
      <c r="D144" s="519"/>
      <c r="E144" s="496"/>
      <c r="F144" s="354"/>
      <c r="G144" s="425"/>
      <c r="H144" s="670">
        <f t="shared" ref="H144" si="151">(H143/I143)*100</f>
        <v>27.830188679245282</v>
      </c>
      <c r="I144" s="670"/>
      <c r="J144" s="670"/>
      <c r="K144" s="653">
        <f>(K143/L143)*100</f>
        <v>27.720504009163804</v>
      </c>
      <c r="L144" s="653"/>
      <c r="M144" s="653"/>
      <c r="N144" s="653">
        <f>(N143/O143)*100</f>
        <v>25.593952483801296</v>
      </c>
      <c r="O144" s="653"/>
      <c r="P144" s="653"/>
    </row>
    <row r="145" spans="1:16" ht="28" customHeight="1">
      <c r="A145" s="513"/>
      <c r="B145" s="505">
        <v>69</v>
      </c>
      <c r="C145" s="507" t="s">
        <v>184</v>
      </c>
      <c r="D145" s="509" t="s">
        <v>185</v>
      </c>
      <c r="E145" s="337"/>
      <c r="F145" s="354"/>
      <c r="G145" s="425" t="s">
        <v>28</v>
      </c>
      <c r="H145" s="48">
        <v>0</v>
      </c>
      <c r="I145" s="661">
        <v>13</v>
      </c>
      <c r="J145" s="662"/>
      <c r="K145" s="54">
        <v>0</v>
      </c>
      <c r="L145" s="644">
        <v>17</v>
      </c>
      <c r="M145" s="645"/>
      <c r="N145" s="54">
        <v>0</v>
      </c>
      <c r="O145" s="644">
        <v>11</v>
      </c>
      <c r="P145" s="645"/>
    </row>
    <row r="146" spans="1:16" ht="28" customHeight="1" thickBot="1">
      <c r="A146" s="514"/>
      <c r="B146" s="506"/>
      <c r="C146" s="508"/>
      <c r="D146" s="510"/>
      <c r="E146" s="511"/>
      <c r="F146" s="475"/>
      <c r="G146" s="476"/>
      <c r="H146" s="673">
        <f t="shared" ref="H146" si="152">(H145/I145)*100</f>
        <v>0</v>
      </c>
      <c r="I146" s="673"/>
      <c r="J146" s="673"/>
      <c r="K146" s="674">
        <f>(K145/L145)*100</f>
        <v>0</v>
      </c>
      <c r="L146" s="674"/>
      <c r="M146" s="674"/>
      <c r="N146" s="674">
        <f>(N145/O145)*100</f>
        <v>0</v>
      </c>
      <c r="O146" s="674"/>
      <c r="P146" s="674"/>
    </row>
    <row r="147" spans="1:16" ht="28" customHeight="1">
      <c r="A147" s="531" t="s">
        <v>190</v>
      </c>
      <c r="B147" s="534">
        <v>70</v>
      </c>
      <c r="C147" s="535" t="s">
        <v>322</v>
      </c>
      <c r="D147" s="536" t="s">
        <v>522</v>
      </c>
      <c r="E147" s="503" t="s">
        <v>391</v>
      </c>
      <c r="F147" s="384">
        <v>0.85</v>
      </c>
      <c r="G147" s="350" t="s">
        <v>38</v>
      </c>
      <c r="H147" s="48">
        <v>57941</v>
      </c>
      <c r="I147" s="661">
        <v>63124</v>
      </c>
      <c r="J147" s="662"/>
      <c r="K147" s="55">
        <v>52165</v>
      </c>
      <c r="L147" s="689">
        <v>68662</v>
      </c>
      <c r="M147" s="690"/>
      <c r="N147" s="55">
        <v>53333</v>
      </c>
      <c r="O147" s="689">
        <v>58379</v>
      </c>
      <c r="P147" s="690"/>
    </row>
    <row r="148" spans="1:16" ht="28" customHeight="1">
      <c r="A148" s="532"/>
      <c r="B148" s="525"/>
      <c r="C148" s="333"/>
      <c r="D148" s="527"/>
      <c r="E148" s="496"/>
      <c r="F148" s="339"/>
      <c r="G148" s="437"/>
      <c r="H148" s="670">
        <f t="shared" ref="H148" si="153">(H147/I147)*100</f>
        <v>91.789176858247259</v>
      </c>
      <c r="I148" s="670"/>
      <c r="J148" s="670"/>
      <c r="K148" s="653">
        <f>(K147/L147)*100</f>
        <v>75.973609856980573</v>
      </c>
      <c r="L148" s="653"/>
      <c r="M148" s="653"/>
      <c r="N148" s="653">
        <f>(N147/O147)*100</f>
        <v>91.356480926360504</v>
      </c>
      <c r="O148" s="653"/>
      <c r="P148" s="653"/>
    </row>
    <row r="149" spans="1:16" ht="28" customHeight="1">
      <c r="A149" s="532"/>
      <c r="B149" s="525">
        <v>71</v>
      </c>
      <c r="C149" s="333" t="s">
        <v>323</v>
      </c>
      <c r="D149" s="527" t="s">
        <v>535</v>
      </c>
      <c r="E149" s="496" t="s">
        <v>392</v>
      </c>
      <c r="F149" s="363">
        <v>0.85</v>
      </c>
      <c r="G149" s="425" t="s">
        <v>28</v>
      </c>
      <c r="H149" s="48">
        <v>44166</v>
      </c>
      <c r="I149" s="661">
        <v>48554</v>
      </c>
      <c r="J149" s="662"/>
      <c r="K149" s="56">
        <v>44507</v>
      </c>
      <c r="L149" s="705">
        <v>54200</v>
      </c>
      <c r="M149" s="706"/>
      <c r="N149" s="56">
        <v>44633</v>
      </c>
      <c r="O149" s="705">
        <v>51130</v>
      </c>
      <c r="P149" s="706"/>
    </row>
    <row r="150" spans="1:16" ht="28" customHeight="1">
      <c r="A150" s="532"/>
      <c r="B150" s="525"/>
      <c r="C150" s="333"/>
      <c r="D150" s="527"/>
      <c r="E150" s="496"/>
      <c r="F150" s="339"/>
      <c r="G150" s="425"/>
      <c r="H150" s="670">
        <f t="shared" ref="H150" si="154">(H149/I149)*100</f>
        <v>90.962639535362683</v>
      </c>
      <c r="I150" s="670"/>
      <c r="J150" s="670"/>
      <c r="K150" s="653">
        <f t="shared" ref="K150" si="155">(K149/L149)*100</f>
        <v>82.116236162361616</v>
      </c>
      <c r="L150" s="653"/>
      <c r="M150" s="653"/>
      <c r="N150" s="653">
        <f t="shared" ref="N150" si="156">(N149/O149)*100</f>
        <v>87.293174261685905</v>
      </c>
      <c r="O150" s="653"/>
      <c r="P150" s="653"/>
    </row>
    <row r="151" spans="1:16" ht="28" customHeight="1">
      <c r="A151" s="532"/>
      <c r="B151" s="525">
        <v>72</v>
      </c>
      <c r="C151" s="333" t="s">
        <v>324</v>
      </c>
      <c r="D151" s="527" t="s">
        <v>513</v>
      </c>
      <c r="E151" s="496" t="s">
        <v>394</v>
      </c>
      <c r="F151" s="363">
        <v>0.85</v>
      </c>
      <c r="G151" s="437" t="s">
        <v>38</v>
      </c>
      <c r="H151" s="48">
        <v>149521</v>
      </c>
      <c r="I151" s="661">
        <v>177552</v>
      </c>
      <c r="J151" s="662"/>
      <c r="K151" s="56">
        <v>142366</v>
      </c>
      <c r="L151" s="705">
        <v>168755</v>
      </c>
      <c r="M151" s="706"/>
      <c r="N151" s="56">
        <v>160956</v>
      </c>
      <c r="O151" s="705">
        <v>164450</v>
      </c>
      <c r="P151" s="706"/>
    </row>
    <row r="152" spans="1:16" ht="28" customHeight="1">
      <c r="A152" s="532"/>
      <c r="B152" s="525"/>
      <c r="C152" s="333"/>
      <c r="D152" s="527"/>
      <c r="E152" s="496"/>
      <c r="F152" s="339"/>
      <c r="G152" s="437"/>
      <c r="H152" s="670">
        <f t="shared" ref="H152" si="157">(H151/I151)*100</f>
        <v>84.212512390736237</v>
      </c>
      <c r="I152" s="670"/>
      <c r="J152" s="670"/>
      <c r="K152" s="653">
        <f t="shared" ref="K152" si="158">(K151/L151)*100</f>
        <v>84.362537406299083</v>
      </c>
      <c r="L152" s="653"/>
      <c r="M152" s="653"/>
      <c r="N152" s="653">
        <f t="shared" ref="N152" si="159">(N151/O151)*100</f>
        <v>97.875342049255082</v>
      </c>
      <c r="O152" s="653"/>
      <c r="P152" s="653"/>
    </row>
    <row r="153" spans="1:16" ht="28" customHeight="1">
      <c r="A153" s="532"/>
      <c r="B153" s="525">
        <v>73</v>
      </c>
      <c r="C153" s="333" t="s">
        <v>199</v>
      </c>
      <c r="D153" s="527" t="s">
        <v>200</v>
      </c>
      <c r="E153" s="529" t="s">
        <v>395</v>
      </c>
      <c r="F153" s="363">
        <v>0.85</v>
      </c>
      <c r="G153" s="425" t="s">
        <v>28</v>
      </c>
      <c r="H153" s="48">
        <v>31</v>
      </c>
      <c r="I153" s="661">
        <v>33</v>
      </c>
      <c r="J153" s="662"/>
      <c r="K153" s="52">
        <v>23</v>
      </c>
      <c r="L153" s="638">
        <v>77</v>
      </c>
      <c r="M153" s="639"/>
      <c r="N153" s="52">
        <v>23</v>
      </c>
      <c r="O153" s="638">
        <v>36</v>
      </c>
      <c r="P153" s="639"/>
    </row>
    <row r="154" spans="1:16" ht="28" customHeight="1" thickBot="1">
      <c r="A154" s="533"/>
      <c r="B154" s="526"/>
      <c r="C154" s="357"/>
      <c r="D154" s="528"/>
      <c r="E154" s="530"/>
      <c r="F154" s="360"/>
      <c r="G154" s="476"/>
      <c r="H154" s="670">
        <f t="shared" ref="H154" si="160">(H153/I153)*100</f>
        <v>93.939393939393938</v>
      </c>
      <c r="I154" s="670"/>
      <c r="J154" s="670"/>
      <c r="K154" s="707">
        <f t="shared" ref="K154" si="161">(K153/L153)*100</f>
        <v>29.870129870129869</v>
      </c>
      <c r="L154" s="708"/>
      <c r="M154" s="709"/>
      <c r="N154" s="707">
        <f t="shared" ref="N154" si="162">(N153/O153)*100</f>
        <v>63.888888888888886</v>
      </c>
      <c r="O154" s="708"/>
      <c r="P154" s="709"/>
    </row>
    <row r="155" spans="1:16" ht="28" customHeight="1">
      <c r="A155" s="551" t="s">
        <v>201</v>
      </c>
      <c r="B155" s="554">
        <v>74</v>
      </c>
      <c r="C155" s="555" t="s">
        <v>316</v>
      </c>
      <c r="D155" s="556" t="s">
        <v>203</v>
      </c>
      <c r="E155" s="557" t="s">
        <v>396</v>
      </c>
      <c r="F155" s="384">
        <v>0.85</v>
      </c>
      <c r="G155" s="350" t="s">
        <v>38</v>
      </c>
      <c r="H155" s="48">
        <v>276</v>
      </c>
      <c r="I155" s="661">
        <v>300</v>
      </c>
      <c r="J155" s="662"/>
      <c r="K155" s="53">
        <f>246+119</f>
        <v>365</v>
      </c>
      <c r="L155" s="700">
        <f>273+125</f>
        <v>398</v>
      </c>
      <c r="M155" s="701"/>
      <c r="N155" s="53">
        <f>124+246</f>
        <v>370</v>
      </c>
      <c r="O155" s="700">
        <f>129+273</f>
        <v>402</v>
      </c>
      <c r="P155" s="701"/>
    </row>
    <row r="156" spans="1:16" ht="28" customHeight="1">
      <c r="A156" s="552"/>
      <c r="B156" s="547"/>
      <c r="C156" s="548"/>
      <c r="D156" s="549"/>
      <c r="E156" s="550"/>
      <c r="F156" s="339"/>
      <c r="G156" s="437"/>
      <c r="H156" s="670">
        <f t="shared" ref="H156" si="163">(H155/I155)*100</f>
        <v>92</v>
      </c>
      <c r="I156" s="670"/>
      <c r="J156" s="670"/>
      <c r="K156" s="653">
        <f>(K155/L155)*100</f>
        <v>91.708542713567837</v>
      </c>
      <c r="L156" s="653"/>
      <c r="M156" s="653"/>
      <c r="N156" s="653">
        <f>(N155/O155)*100</f>
        <v>92.039800995024876</v>
      </c>
      <c r="O156" s="653"/>
      <c r="P156" s="653"/>
    </row>
    <row r="157" spans="1:16" ht="28" customHeight="1">
      <c r="A157" s="552"/>
      <c r="B157" s="547">
        <v>75</v>
      </c>
      <c r="C157" s="548" t="s">
        <v>317</v>
      </c>
      <c r="D157" s="549" t="s">
        <v>205</v>
      </c>
      <c r="E157" s="550" t="s">
        <v>397</v>
      </c>
      <c r="F157" s="363">
        <v>0.85</v>
      </c>
      <c r="G157" s="425" t="s">
        <v>28</v>
      </c>
      <c r="H157" s="48">
        <v>266</v>
      </c>
      <c r="I157" s="661">
        <v>287</v>
      </c>
      <c r="J157" s="662"/>
      <c r="K157" s="52">
        <f>229+112</f>
        <v>341</v>
      </c>
      <c r="L157" s="638">
        <f>255+115</f>
        <v>370</v>
      </c>
      <c r="M157" s="639"/>
      <c r="N157" s="52">
        <f>117+229</f>
        <v>346</v>
      </c>
      <c r="O157" s="638">
        <f>119+255</f>
        <v>374</v>
      </c>
      <c r="P157" s="639"/>
    </row>
    <row r="158" spans="1:16" ht="28" customHeight="1">
      <c r="A158" s="552"/>
      <c r="B158" s="547"/>
      <c r="C158" s="548"/>
      <c r="D158" s="549"/>
      <c r="E158" s="550"/>
      <c r="F158" s="339"/>
      <c r="G158" s="425"/>
      <c r="H158" s="670">
        <f t="shared" ref="H158" si="164">(H157/I157)*100</f>
        <v>92.682926829268297</v>
      </c>
      <c r="I158" s="670"/>
      <c r="J158" s="670"/>
      <c r="K158" s="653">
        <f>(K157/L157)*100</f>
        <v>92.162162162162161</v>
      </c>
      <c r="L158" s="653"/>
      <c r="M158" s="653"/>
      <c r="N158" s="653">
        <f>(N157/O157)*100</f>
        <v>92.513368983957221</v>
      </c>
      <c r="O158" s="653"/>
      <c r="P158" s="653"/>
    </row>
    <row r="159" spans="1:16" ht="28" customHeight="1">
      <c r="A159" s="552"/>
      <c r="B159" s="547">
        <v>76</v>
      </c>
      <c r="C159" s="548" t="s">
        <v>318</v>
      </c>
      <c r="D159" s="549" t="s">
        <v>207</v>
      </c>
      <c r="E159" s="550" t="s">
        <v>398</v>
      </c>
      <c r="F159" s="363">
        <v>0.85</v>
      </c>
      <c r="G159" s="425" t="s">
        <v>28</v>
      </c>
      <c r="H159" s="48">
        <v>10</v>
      </c>
      <c r="I159" s="661">
        <v>13</v>
      </c>
      <c r="J159" s="662"/>
      <c r="K159" s="52">
        <f>17+7</f>
        <v>24</v>
      </c>
      <c r="L159" s="638">
        <f>18+10</f>
        <v>28</v>
      </c>
      <c r="M159" s="639"/>
      <c r="N159" s="52">
        <f>7+17</f>
        <v>24</v>
      </c>
      <c r="O159" s="638">
        <f>10+18</f>
        <v>28</v>
      </c>
      <c r="P159" s="639"/>
    </row>
    <row r="160" spans="1:16" ht="28" customHeight="1" thickBot="1">
      <c r="A160" s="553"/>
      <c r="B160" s="558"/>
      <c r="C160" s="559"/>
      <c r="D160" s="560"/>
      <c r="E160" s="561"/>
      <c r="F160" s="427"/>
      <c r="G160" s="353"/>
      <c r="H160" s="670">
        <f t="shared" ref="H160" si="165">(H159/I159)*100</f>
        <v>76.923076923076934</v>
      </c>
      <c r="I160" s="670"/>
      <c r="J160" s="670"/>
      <c r="K160" s="691">
        <f>(K159/L159)*100</f>
        <v>85.714285714285708</v>
      </c>
      <c r="L160" s="691"/>
      <c r="M160" s="691"/>
      <c r="N160" s="691">
        <f>(N159/O159)*100</f>
        <v>85.714285714285708</v>
      </c>
      <c r="O160" s="691"/>
      <c r="P160" s="691"/>
    </row>
    <row r="161" spans="1:16" ht="28" customHeight="1">
      <c r="A161" s="537" t="s">
        <v>214</v>
      </c>
      <c r="B161" s="540">
        <v>77</v>
      </c>
      <c r="C161" s="542" t="s">
        <v>415</v>
      </c>
      <c r="D161" s="544" t="s">
        <v>216</v>
      </c>
      <c r="E161" s="546" t="s">
        <v>399</v>
      </c>
      <c r="F161" s="435">
        <v>0.85</v>
      </c>
      <c r="G161" s="477" t="s">
        <v>28</v>
      </c>
      <c r="H161" s="48">
        <v>4</v>
      </c>
      <c r="I161" s="661">
        <v>4</v>
      </c>
      <c r="J161" s="662"/>
      <c r="K161" s="58">
        <v>11</v>
      </c>
      <c r="L161" s="648">
        <v>11</v>
      </c>
      <c r="M161" s="649"/>
      <c r="N161" s="58">
        <v>7</v>
      </c>
      <c r="O161" s="648">
        <v>7</v>
      </c>
      <c r="P161" s="649"/>
    </row>
    <row r="162" spans="1:16" ht="28" customHeight="1">
      <c r="A162" s="538"/>
      <c r="B162" s="541"/>
      <c r="C162" s="543"/>
      <c r="D162" s="545"/>
      <c r="E162" s="463"/>
      <c r="F162" s="339"/>
      <c r="G162" s="425"/>
      <c r="H162" s="673">
        <f t="shared" ref="H162" si="166">(H161/I161)*100</f>
        <v>100</v>
      </c>
      <c r="I162" s="673"/>
      <c r="J162" s="673"/>
      <c r="K162" s="669">
        <f>(K161/L161)*100</f>
        <v>100</v>
      </c>
      <c r="L162" s="669"/>
      <c r="M162" s="669"/>
      <c r="N162" s="669">
        <f>(N161/O161)*100</f>
        <v>100</v>
      </c>
      <c r="O162" s="669"/>
      <c r="P162" s="669"/>
    </row>
    <row r="163" spans="1:16" ht="28" customHeight="1">
      <c r="A163" s="538"/>
      <c r="B163" s="541">
        <v>78</v>
      </c>
      <c r="C163" s="543" t="s">
        <v>416</v>
      </c>
      <c r="D163" s="545" t="s">
        <v>218</v>
      </c>
      <c r="E163" s="463" t="s">
        <v>400</v>
      </c>
      <c r="F163" s="363">
        <v>0.85</v>
      </c>
      <c r="G163" s="425" t="s">
        <v>28</v>
      </c>
      <c r="H163" s="48">
        <v>29</v>
      </c>
      <c r="I163" s="661">
        <v>35</v>
      </c>
      <c r="J163" s="662"/>
      <c r="K163" s="52">
        <v>32</v>
      </c>
      <c r="L163" s="638">
        <v>35</v>
      </c>
      <c r="M163" s="639"/>
      <c r="N163" s="52">
        <v>39</v>
      </c>
      <c r="O163" s="638">
        <v>35</v>
      </c>
      <c r="P163" s="639"/>
    </row>
    <row r="164" spans="1:16" ht="28" customHeight="1">
      <c r="A164" s="538"/>
      <c r="B164" s="541"/>
      <c r="C164" s="543"/>
      <c r="D164" s="545"/>
      <c r="E164" s="463"/>
      <c r="F164" s="339"/>
      <c r="G164" s="425"/>
      <c r="H164" s="670">
        <f t="shared" ref="H164" si="167">(H163/I163)*100</f>
        <v>82.857142857142861</v>
      </c>
      <c r="I164" s="670"/>
      <c r="J164" s="670"/>
      <c r="K164" s="653">
        <f>(K163/L163)*100</f>
        <v>91.428571428571431</v>
      </c>
      <c r="L164" s="653"/>
      <c r="M164" s="653"/>
      <c r="N164" s="653">
        <f>(N163/O163)*100</f>
        <v>111.42857142857143</v>
      </c>
      <c r="O164" s="653"/>
      <c r="P164" s="653"/>
    </row>
    <row r="165" spans="1:16" ht="28" customHeight="1">
      <c r="A165" s="538"/>
      <c r="B165" s="541">
        <v>79</v>
      </c>
      <c r="C165" s="543" t="s">
        <v>319</v>
      </c>
      <c r="D165" s="545" t="s">
        <v>220</v>
      </c>
      <c r="E165" s="463" t="s">
        <v>401</v>
      </c>
      <c r="F165" s="363">
        <v>0.85</v>
      </c>
      <c r="G165" s="425" t="s">
        <v>28</v>
      </c>
      <c r="H165" s="48">
        <v>800</v>
      </c>
      <c r="I165" s="661">
        <v>800</v>
      </c>
      <c r="J165" s="662"/>
      <c r="K165" s="54">
        <v>527</v>
      </c>
      <c r="L165" s="644">
        <v>500</v>
      </c>
      <c r="M165" s="645"/>
      <c r="N165" s="54">
        <v>527</v>
      </c>
      <c r="O165" s="644">
        <v>530</v>
      </c>
      <c r="P165" s="645"/>
    </row>
    <row r="166" spans="1:16" ht="28" customHeight="1">
      <c r="A166" s="538"/>
      <c r="B166" s="541"/>
      <c r="C166" s="543"/>
      <c r="D166" s="545"/>
      <c r="E166" s="463"/>
      <c r="F166" s="339"/>
      <c r="G166" s="425"/>
      <c r="H166" s="661">
        <f t="shared" ref="H166" si="168">(H165/I165)*100</f>
        <v>100</v>
      </c>
      <c r="I166" s="710"/>
      <c r="J166" s="662"/>
      <c r="K166" s="653">
        <f>(K165/L165)*100</f>
        <v>105.4</v>
      </c>
      <c r="L166" s="653"/>
      <c r="M166" s="653"/>
      <c r="N166" s="653">
        <f>(N165/O165)*100</f>
        <v>99.433962264150949</v>
      </c>
      <c r="O166" s="653"/>
      <c r="P166" s="653"/>
    </row>
    <row r="167" spans="1:16" ht="28" customHeight="1">
      <c r="A167" s="538"/>
      <c r="B167" s="541">
        <v>80</v>
      </c>
      <c r="C167" s="543" t="s">
        <v>320</v>
      </c>
      <c r="D167" s="545" t="s">
        <v>222</v>
      </c>
      <c r="E167" s="565" t="s">
        <v>402</v>
      </c>
      <c r="F167" s="363">
        <v>0.85</v>
      </c>
      <c r="G167" s="425" t="s">
        <v>28</v>
      </c>
      <c r="H167" s="48">
        <v>10</v>
      </c>
      <c r="I167" s="661">
        <v>4</v>
      </c>
      <c r="J167" s="662"/>
      <c r="K167" s="54">
        <v>7</v>
      </c>
      <c r="L167" s="644">
        <v>4</v>
      </c>
      <c r="M167" s="645"/>
      <c r="N167" s="54">
        <v>23</v>
      </c>
      <c r="O167" s="644">
        <v>4</v>
      </c>
      <c r="P167" s="645"/>
    </row>
    <row r="168" spans="1:16" ht="28" customHeight="1" thickBot="1">
      <c r="A168" s="539"/>
      <c r="B168" s="562"/>
      <c r="C168" s="563"/>
      <c r="D168" s="564"/>
      <c r="E168" s="566"/>
      <c r="F168" s="360"/>
      <c r="G168" s="476"/>
      <c r="H168" s="670">
        <f t="shared" ref="H168" si="169">(H167/I167)*100</f>
        <v>250</v>
      </c>
      <c r="I168" s="670"/>
      <c r="J168" s="670"/>
      <c r="K168" s="674">
        <f>(K167/L167)*100</f>
        <v>175</v>
      </c>
      <c r="L168" s="674"/>
      <c r="M168" s="674"/>
      <c r="N168" s="674">
        <f>(N167/O167)*100</f>
        <v>575</v>
      </c>
      <c r="O168" s="674"/>
      <c r="P168" s="674"/>
    </row>
    <row r="169" spans="1:16" ht="28" customHeight="1">
      <c r="A169" s="628" t="s">
        <v>223</v>
      </c>
      <c r="B169" s="631">
        <v>81</v>
      </c>
      <c r="C169" s="632" t="s">
        <v>410</v>
      </c>
      <c r="D169" s="633" t="s">
        <v>225</v>
      </c>
      <c r="E169" s="546" t="s">
        <v>403</v>
      </c>
      <c r="F169" s="435">
        <v>0.8</v>
      </c>
      <c r="G169" s="567" t="s">
        <v>38</v>
      </c>
      <c r="H169" s="48">
        <v>4</v>
      </c>
      <c r="I169" s="661">
        <v>6</v>
      </c>
      <c r="J169" s="662"/>
      <c r="K169" s="58">
        <v>0</v>
      </c>
      <c r="L169" s="648">
        <v>0</v>
      </c>
      <c r="M169" s="649"/>
      <c r="N169" s="58">
        <v>1</v>
      </c>
      <c r="O169" s="648">
        <v>1</v>
      </c>
      <c r="P169" s="649"/>
    </row>
    <row r="170" spans="1:16" ht="28" customHeight="1">
      <c r="A170" s="629"/>
      <c r="B170" s="568"/>
      <c r="C170" s="445"/>
      <c r="D170" s="372"/>
      <c r="E170" s="463"/>
      <c r="F170" s="339"/>
      <c r="G170" s="376"/>
      <c r="H170" s="673">
        <f t="shared" ref="H170" si="170">(H169/I169)*100</f>
        <v>66.666666666666657</v>
      </c>
      <c r="I170" s="673"/>
      <c r="J170" s="673"/>
      <c r="K170" s="669" t="e">
        <f t="shared" ref="K170" si="171">(K169/L169)*100</f>
        <v>#DIV/0!</v>
      </c>
      <c r="L170" s="669"/>
      <c r="M170" s="669"/>
      <c r="N170" s="669">
        <f t="shared" ref="N170" si="172">(N169/O169)*100</f>
        <v>100</v>
      </c>
      <c r="O170" s="669"/>
      <c r="P170" s="669"/>
    </row>
    <row r="171" spans="1:16" ht="28" customHeight="1">
      <c r="A171" s="629"/>
      <c r="B171" s="568">
        <v>82</v>
      </c>
      <c r="C171" s="445" t="s">
        <v>509</v>
      </c>
      <c r="D171" s="569" t="s">
        <v>278</v>
      </c>
      <c r="E171" s="463" t="s">
        <v>404</v>
      </c>
      <c r="F171" s="363">
        <v>0.8</v>
      </c>
      <c r="G171" s="349" t="s">
        <v>38</v>
      </c>
      <c r="H171" s="48">
        <v>6</v>
      </c>
      <c r="I171" s="661">
        <v>6</v>
      </c>
      <c r="J171" s="662"/>
      <c r="K171" s="54">
        <v>2</v>
      </c>
      <c r="L171" s="644">
        <v>2</v>
      </c>
      <c r="M171" s="645"/>
      <c r="N171" s="54">
        <v>2</v>
      </c>
      <c r="O171" s="644">
        <v>2</v>
      </c>
      <c r="P171" s="645"/>
    </row>
    <row r="172" spans="1:16" ht="28" customHeight="1">
      <c r="A172" s="629"/>
      <c r="B172" s="568"/>
      <c r="C172" s="445"/>
      <c r="D172" s="569"/>
      <c r="E172" s="463"/>
      <c r="F172" s="339"/>
      <c r="G172" s="376"/>
      <c r="H172" s="673">
        <f t="shared" ref="H172" si="173">(H171/I171)*100</f>
        <v>100</v>
      </c>
      <c r="I172" s="673"/>
      <c r="J172" s="673"/>
      <c r="K172" s="669">
        <f>(K171/L171)*100</f>
        <v>100</v>
      </c>
      <c r="L172" s="669"/>
      <c r="M172" s="669"/>
      <c r="N172" s="669">
        <f>(N171/O171)*100</f>
        <v>100</v>
      </c>
      <c r="O172" s="669"/>
      <c r="P172" s="669"/>
    </row>
    <row r="173" spans="1:16" ht="28" customHeight="1">
      <c r="A173" s="629"/>
      <c r="B173" s="568">
        <v>83</v>
      </c>
      <c r="C173" s="445" t="s">
        <v>510</v>
      </c>
      <c r="D173" s="569" t="s">
        <v>508</v>
      </c>
      <c r="E173" s="463" t="s">
        <v>405</v>
      </c>
      <c r="F173" s="363">
        <v>0.8</v>
      </c>
      <c r="G173" s="349" t="s">
        <v>38</v>
      </c>
      <c r="H173" s="48">
        <v>0</v>
      </c>
      <c r="I173" s="661">
        <v>0</v>
      </c>
      <c r="J173" s="662"/>
      <c r="K173" s="54">
        <v>0</v>
      </c>
      <c r="L173" s="644">
        <v>0</v>
      </c>
      <c r="M173" s="645"/>
      <c r="N173" s="54">
        <v>1</v>
      </c>
      <c r="O173" s="644">
        <v>1</v>
      </c>
      <c r="P173" s="645"/>
    </row>
    <row r="174" spans="1:16" ht="28" customHeight="1" thickBot="1">
      <c r="A174" s="629"/>
      <c r="B174" s="568"/>
      <c r="C174" s="445"/>
      <c r="D174" s="569"/>
      <c r="E174" s="474"/>
      <c r="F174" s="339"/>
      <c r="G174" s="376"/>
      <c r="H174" s="673" t="e">
        <f t="shared" ref="H174" si="174">(H173/I173)*100</f>
        <v>#DIV/0!</v>
      </c>
      <c r="I174" s="673"/>
      <c r="J174" s="673"/>
      <c r="K174" s="669" t="e">
        <f>(K173/L173)*100</f>
        <v>#DIV/0!</v>
      </c>
      <c r="L174" s="669"/>
      <c r="M174" s="669"/>
      <c r="N174" s="669">
        <f>(N173/O173)*100</f>
        <v>100</v>
      </c>
      <c r="O174" s="669"/>
      <c r="P174" s="669"/>
    </row>
    <row r="175" spans="1:16" ht="28" customHeight="1">
      <c r="A175" s="629"/>
      <c r="B175" s="588">
        <v>84</v>
      </c>
      <c r="C175" s="465" t="s">
        <v>413</v>
      </c>
      <c r="D175" s="590" t="s">
        <v>414</v>
      </c>
      <c r="E175" s="546" t="s">
        <v>406</v>
      </c>
      <c r="F175" s="572" t="s">
        <v>287</v>
      </c>
      <c r="G175" s="349" t="s">
        <v>38</v>
      </c>
      <c r="H175" s="676">
        <v>2</v>
      </c>
      <c r="I175" s="677"/>
      <c r="J175" s="678"/>
      <c r="K175" s="682">
        <v>2</v>
      </c>
      <c r="L175" s="683"/>
      <c r="M175" s="684"/>
      <c r="N175" s="682">
        <v>2</v>
      </c>
      <c r="O175" s="683"/>
      <c r="P175" s="684"/>
    </row>
    <row r="176" spans="1:16" ht="16.5" customHeight="1">
      <c r="A176" s="629"/>
      <c r="B176" s="589"/>
      <c r="C176" s="448"/>
      <c r="D176" s="591"/>
      <c r="E176" s="592"/>
      <c r="F176" s="593"/>
      <c r="G176" s="376"/>
      <c r="H176" s="679"/>
      <c r="I176" s="680"/>
      <c r="J176" s="681"/>
      <c r="K176" s="685"/>
      <c r="L176" s="686"/>
      <c r="M176" s="687"/>
      <c r="N176" s="685"/>
      <c r="O176" s="686"/>
      <c r="P176" s="687"/>
    </row>
    <row r="177" spans="1:16" ht="28" customHeight="1">
      <c r="A177" s="629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9" t="s">
        <v>38</v>
      </c>
      <c r="H177" s="676">
        <v>4</v>
      </c>
      <c r="I177" s="677"/>
      <c r="J177" s="678"/>
      <c r="K177" s="682">
        <v>4</v>
      </c>
      <c r="L177" s="683"/>
      <c r="M177" s="684"/>
      <c r="N177" s="682">
        <v>4</v>
      </c>
      <c r="O177" s="683"/>
      <c r="P177" s="684"/>
    </row>
    <row r="178" spans="1:16" ht="12" customHeight="1" thickBot="1">
      <c r="A178" s="630"/>
      <c r="B178" s="594"/>
      <c r="C178" s="596"/>
      <c r="D178" s="571"/>
      <c r="E178" s="474"/>
      <c r="F178" s="573"/>
      <c r="G178" s="574"/>
      <c r="H178" s="679"/>
      <c r="I178" s="680"/>
      <c r="J178" s="681"/>
      <c r="K178" s="702"/>
      <c r="L178" s="703"/>
      <c r="M178" s="704"/>
      <c r="N178" s="702"/>
      <c r="O178" s="703"/>
      <c r="P178" s="704"/>
    </row>
    <row r="179" spans="1:16" ht="28" customHeight="1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7" t="s">
        <v>38</v>
      </c>
      <c r="H179" s="48">
        <v>810</v>
      </c>
      <c r="I179" s="661">
        <v>900</v>
      </c>
      <c r="J179" s="662"/>
      <c r="K179" s="58">
        <v>792</v>
      </c>
      <c r="L179" s="700">
        <f>100+800</f>
        <v>900</v>
      </c>
      <c r="M179" s="701"/>
      <c r="N179" s="58">
        <v>866</v>
      </c>
      <c r="O179" s="700">
        <f>100+800</f>
        <v>900</v>
      </c>
      <c r="P179" s="701"/>
    </row>
    <row r="180" spans="1:16" ht="34.5" customHeight="1">
      <c r="A180" s="576"/>
      <c r="B180" s="579"/>
      <c r="C180" s="581"/>
      <c r="D180" s="583"/>
      <c r="E180" s="585"/>
      <c r="F180" s="587"/>
      <c r="G180" s="376"/>
      <c r="H180" s="670">
        <f t="shared" ref="H180" si="175">(H179/I179)*100</f>
        <v>90</v>
      </c>
      <c r="I180" s="670"/>
      <c r="J180" s="670"/>
      <c r="K180" s="653">
        <f t="shared" ref="K180" si="176">(K179/L179)*100</f>
        <v>88</v>
      </c>
      <c r="L180" s="653"/>
      <c r="M180" s="653"/>
      <c r="N180" s="653">
        <f t="shared" ref="N180" si="177">(N179/O179)*100</f>
        <v>96.222222222222214</v>
      </c>
      <c r="O180" s="653"/>
      <c r="P180" s="653"/>
    </row>
    <row r="181" spans="1:16" ht="28" customHeight="1">
      <c r="A181" s="576"/>
      <c r="B181" s="409">
        <v>87</v>
      </c>
      <c r="C181" s="581" t="s">
        <v>429</v>
      </c>
      <c r="D181" s="624" t="s">
        <v>426</v>
      </c>
      <c r="E181" s="626" t="s">
        <v>408</v>
      </c>
      <c r="F181" s="363">
        <v>0.85</v>
      </c>
      <c r="G181" s="349" t="s">
        <v>38</v>
      </c>
      <c r="H181" s="48">
        <v>1667</v>
      </c>
      <c r="I181" s="661">
        <v>2355</v>
      </c>
      <c r="J181" s="662"/>
      <c r="K181" s="56">
        <v>2552</v>
      </c>
      <c r="L181" s="636">
        <f>310+1900+320+35</f>
        <v>2565</v>
      </c>
      <c r="M181" s="637"/>
      <c r="N181" s="56">
        <v>2409</v>
      </c>
      <c r="O181" s="636">
        <f>310+1900+250+35</f>
        <v>2495</v>
      </c>
      <c r="P181" s="637"/>
    </row>
    <row r="182" spans="1:16" ht="33.75" customHeight="1" thickBot="1">
      <c r="A182" s="577"/>
      <c r="B182" s="622"/>
      <c r="C182" s="623"/>
      <c r="D182" s="625"/>
      <c r="E182" s="627"/>
      <c r="F182" s="360"/>
      <c r="G182" s="574"/>
      <c r="H182" s="670">
        <f t="shared" ref="H182" si="178">(H181/I181)*100</f>
        <v>70.785562632696383</v>
      </c>
      <c r="I182" s="670"/>
      <c r="J182" s="670"/>
      <c r="K182" s="691">
        <f>(K181/L181)*100</f>
        <v>99.49317738791423</v>
      </c>
      <c r="L182" s="691"/>
      <c r="M182" s="691"/>
      <c r="N182" s="691">
        <f>(N181/O181)*100</f>
        <v>96.553106212424851</v>
      </c>
      <c r="O182" s="691"/>
      <c r="P182" s="691"/>
    </row>
    <row r="183" spans="1:16" ht="30" customHeight="1">
      <c r="A183" s="606" t="s">
        <v>436</v>
      </c>
      <c r="B183" s="609">
        <v>88</v>
      </c>
      <c r="C183" s="611" t="s">
        <v>430</v>
      </c>
      <c r="D183" s="613" t="s">
        <v>431</v>
      </c>
      <c r="E183" s="37"/>
      <c r="F183" s="615"/>
      <c r="G183" s="567" t="s">
        <v>38</v>
      </c>
      <c r="H183" s="48">
        <v>11</v>
      </c>
      <c r="I183" s="661">
        <v>4630</v>
      </c>
      <c r="J183" s="662"/>
      <c r="K183" s="58">
        <v>11</v>
      </c>
      <c r="L183" s="711">
        <f>3802+1711+239</f>
        <v>5752</v>
      </c>
      <c r="M183" s="712"/>
      <c r="N183" s="58">
        <v>14</v>
      </c>
      <c r="O183" s="711">
        <f>3708+1680+296</f>
        <v>5684</v>
      </c>
      <c r="P183" s="712"/>
    </row>
    <row r="184" spans="1:16" ht="33.75" customHeight="1">
      <c r="A184" s="607"/>
      <c r="B184" s="610"/>
      <c r="C184" s="612"/>
      <c r="D184" s="614"/>
      <c r="E184" s="30"/>
      <c r="F184" s="604"/>
      <c r="G184" s="376"/>
      <c r="H184" s="670">
        <f t="shared" ref="H184" si="179">(H183/I183)*100</f>
        <v>0.23758099352051837</v>
      </c>
      <c r="I184" s="670"/>
      <c r="J184" s="670"/>
      <c r="K184" s="653">
        <f>(K183/L183)*100</f>
        <v>0.19123783031988875</v>
      </c>
      <c r="L184" s="653"/>
      <c r="M184" s="653"/>
      <c r="N184" s="653">
        <f>(N183/O183)*100</f>
        <v>0.24630541871921183</v>
      </c>
      <c r="O184" s="653"/>
      <c r="P184" s="653"/>
    </row>
    <row r="185" spans="1:16" ht="27" customHeight="1">
      <c r="A185" s="607"/>
      <c r="B185" s="616">
        <v>89</v>
      </c>
      <c r="C185" s="600" t="s">
        <v>432</v>
      </c>
      <c r="D185" s="602" t="s">
        <v>433</v>
      </c>
      <c r="E185" s="38"/>
      <c r="F185" s="620"/>
      <c r="G185" s="349" t="s">
        <v>38</v>
      </c>
      <c r="H185" s="48">
        <v>9</v>
      </c>
      <c r="I185" s="661">
        <v>11</v>
      </c>
      <c r="J185" s="662"/>
      <c r="K185" s="54">
        <v>6</v>
      </c>
      <c r="L185" s="669">
        <v>11</v>
      </c>
      <c r="M185" s="669"/>
      <c r="N185" s="54">
        <v>6</v>
      </c>
      <c r="O185" s="669">
        <v>14</v>
      </c>
      <c r="P185" s="669"/>
    </row>
    <row r="186" spans="1:16" ht="26.25" customHeight="1">
      <c r="A186" s="607"/>
      <c r="B186" s="617"/>
      <c r="C186" s="618"/>
      <c r="D186" s="619"/>
      <c r="E186" s="38"/>
      <c r="F186" s="621"/>
      <c r="G186" s="376"/>
      <c r="H186" s="673">
        <f t="shared" ref="H186" si="180">(H185/I185)*100</f>
        <v>81.818181818181827</v>
      </c>
      <c r="I186" s="673"/>
      <c r="J186" s="673"/>
      <c r="K186" s="653">
        <f>(K185/L185)*100</f>
        <v>54.54545454545454</v>
      </c>
      <c r="L186" s="653"/>
      <c r="M186" s="653"/>
      <c r="N186" s="653">
        <f>(N185/O185)*100</f>
        <v>42.857142857142854</v>
      </c>
      <c r="O186" s="653"/>
      <c r="P186" s="653"/>
    </row>
    <row r="187" spans="1:16" ht="33.75" customHeight="1">
      <c r="A187" s="607"/>
      <c r="B187" s="598">
        <v>90</v>
      </c>
      <c r="C187" s="600" t="s">
        <v>434</v>
      </c>
      <c r="D187" s="602" t="s">
        <v>435</v>
      </c>
      <c r="E187" s="31"/>
      <c r="F187" s="604"/>
      <c r="G187" s="349" t="s">
        <v>38</v>
      </c>
      <c r="H187" s="48">
        <v>11</v>
      </c>
      <c r="I187" s="661">
        <v>11</v>
      </c>
      <c r="J187" s="662"/>
      <c r="K187" s="54">
        <v>11</v>
      </c>
      <c r="L187" s="669">
        <v>11</v>
      </c>
      <c r="M187" s="669"/>
      <c r="N187" s="54">
        <v>11</v>
      </c>
      <c r="O187" s="669">
        <v>14</v>
      </c>
      <c r="P187" s="669"/>
    </row>
    <row r="188" spans="1:16" ht="28" customHeight="1" thickBot="1">
      <c r="A188" s="608"/>
      <c r="B188" s="599"/>
      <c r="C188" s="601"/>
      <c r="D188" s="603"/>
      <c r="E188" s="39"/>
      <c r="F188" s="605"/>
      <c r="G188" s="574"/>
      <c r="H188" s="673">
        <f t="shared" ref="H188" si="181">(H187/I187)*100</f>
        <v>100</v>
      </c>
      <c r="I188" s="673"/>
      <c r="J188" s="673"/>
      <c r="K188" s="691">
        <f>(K187/L187)*100</f>
        <v>100</v>
      </c>
      <c r="L188" s="691"/>
      <c r="M188" s="691"/>
      <c r="N188" s="691">
        <f>(N187/O187)*100</f>
        <v>78.571428571428569</v>
      </c>
      <c r="O188" s="691"/>
      <c r="P188" s="691"/>
    </row>
    <row r="189" spans="1:16" ht="16" customHeight="1">
      <c r="A189" s="320" t="s">
        <v>538</v>
      </c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</row>
    <row r="190" spans="1:16" ht="16" customHeight="1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</row>
    <row r="191" spans="1:16" ht="14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6">
    <mergeCell ref="H188:J188"/>
    <mergeCell ref="K188:M188"/>
    <mergeCell ref="N188:P188"/>
    <mergeCell ref="I187:J187"/>
    <mergeCell ref="L187:M187"/>
    <mergeCell ref="O187:P187"/>
    <mergeCell ref="H186:J186"/>
    <mergeCell ref="K186:M186"/>
    <mergeCell ref="N186:P186"/>
    <mergeCell ref="I185:J185"/>
    <mergeCell ref="L185:M185"/>
    <mergeCell ref="O185:P185"/>
    <mergeCell ref="H184:J184"/>
    <mergeCell ref="K184:M184"/>
    <mergeCell ref="N184:P184"/>
    <mergeCell ref="I183:J183"/>
    <mergeCell ref="L183:M183"/>
    <mergeCell ref="O183:P183"/>
    <mergeCell ref="H182:J182"/>
    <mergeCell ref="K182:M182"/>
    <mergeCell ref="N182:P182"/>
    <mergeCell ref="I181:J181"/>
    <mergeCell ref="L181:M181"/>
    <mergeCell ref="O181:P181"/>
    <mergeCell ref="H180:J180"/>
    <mergeCell ref="K180:M180"/>
    <mergeCell ref="N180:P180"/>
    <mergeCell ref="I179:J179"/>
    <mergeCell ref="L179:M179"/>
    <mergeCell ref="O179:P179"/>
    <mergeCell ref="H177:J178"/>
    <mergeCell ref="K177:M178"/>
    <mergeCell ref="N177:P178"/>
    <mergeCell ref="H175:J176"/>
    <mergeCell ref="K175:M176"/>
    <mergeCell ref="N175:P176"/>
    <mergeCell ref="H174:J174"/>
    <mergeCell ref="K174:M174"/>
    <mergeCell ref="N174:P174"/>
    <mergeCell ref="I173:J173"/>
    <mergeCell ref="L173:M173"/>
    <mergeCell ref="O173:P173"/>
    <mergeCell ref="H172:J172"/>
    <mergeCell ref="K172:M172"/>
    <mergeCell ref="N172:P172"/>
    <mergeCell ref="I171:J171"/>
    <mergeCell ref="L171:M171"/>
    <mergeCell ref="O171:P171"/>
    <mergeCell ref="H170:J170"/>
    <mergeCell ref="K170:M170"/>
    <mergeCell ref="N170:P170"/>
    <mergeCell ref="I169:J169"/>
    <mergeCell ref="L169:M169"/>
    <mergeCell ref="O169:P169"/>
    <mergeCell ref="H168:J168"/>
    <mergeCell ref="K168:M168"/>
    <mergeCell ref="N168:P168"/>
    <mergeCell ref="I167:J167"/>
    <mergeCell ref="L167:M167"/>
    <mergeCell ref="O167:P167"/>
    <mergeCell ref="H166:J166"/>
    <mergeCell ref="K166:M166"/>
    <mergeCell ref="N166:P166"/>
    <mergeCell ref="I165:J165"/>
    <mergeCell ref="L165:M165"/>
    <mergeCell ref="O165:P165"/>
    <mergeCell ref="H164:J164"/>
    <mergeCell ref="K164:M164"/>
    <mergeCell ref="N164:P164"/>
    <mergeCell ref="I163:J163"/>
    <mergeCell ref="L163:M163"/>
    <mergeCell ref="O163:P163"/>
    <mergeCell ref="H162:J162"/>
    <mergeCell ref="K162:M162"/>
    <mergeCell ref="N162:P162"/>
    <mergeCell ref="I161:J161"/>
    <mergeCell ref="L161:M161"/>
    <mergeCell ref="O161:P161"/>
    <mergeCell ref="H160:J160"/>
    <mergeCell ref="K160:M160"/>
    <mergeCell ref="N160:P160"/>
    <mergeCell ref="I159:J159"/>
    <mergeCell ref="L159:M159"/>
    <mergeCell ref="O159:P159"/>
    <mergeCell ref="H158:J158"/>
    <mergeCell ref="K158:M158"/>
    <mergeCell ref="N158:P158"/>
    <mergeCell ref="I157:J157"/>
    <mergeCell ref="L157:M157"/>
    <mergeCell ref="O157:P157"/>
    <mergeCell ref="H156:J156"/>
    <mergeCell ref="K156:M156"/>
    <mergeCell ref="N156:P156"/>
    <mergeCell ref="I155:J155"/>
    <mergeCell ref="L155:M155"/>
    <mergeCell ref="O155:P155"/>
    <mergeCell ref="H154:J154"/>
    <mergeCell ref="K154:M154"/>
    <mergeCell ref="N154:P154"/>
    <mergeCell ref="I153:J153"/>
    <mergeCell ref="L153:M153"/>
    <mergeCell ref="O153:P153"/>
    <mergeCell ref="H152:J152"/>
    <mergeCell ref="K152:M152"/>
    <mergeCell ref="N152:P152"/>
    <mergeCell ref="I151:J151"/>
    <mergeCell ref="L151:M151"/>
    <mergeCell ref="O151:P151"/>
    <mergeCell ref="H150:J150"/>
    <mergeCell ref="K150:M150"/>
    <mergeCell ref="N150:P150"/>
    <mergeCell ref="I149:J149"/>
    <mergeCell ref="L149:M149"/>
    <mergeCell ref="O149:P149"/>
    <mergeCell ref="H148:J148"/>
    <mergeCell ref="K148:M148"/>
    <mergeCell ref="N148:P148"/>
    <mergeCell ref="I147:J147"/>
    <mergeCell ref="L147:M147"/>
    <mergeCell ref="O147:P147"/>
    <mergeCell ref="H146:J146"/>
    <mergeCell ref="K146:M146"/>
    <mergeCell ref="N146:P146"/>
    <mergeCell ref="I145:J145"/>
    <mergeCell ref="L145:M145"/>
    <mergeCell ref="O145:P145"/>
    <mergeCell ref="H144:J144"/>
    <mergeCell ref="K144:M144"/>
    <mergeCell ref="N144:P144"/>
    <mergeCell ref="I143:J143"/>
    <mergeCell ref="L143:M143"/>
    <mergeCell ref="O143:P143"/>
    <mergeCell ref="H142:J142"/>
    <mergeCell ref="K142:M142"/>
    <mergeCell ref="N142:P142"/>
    <mergeCell ref="I141:J141"/>
    <mergeCell ref="L141:M141"/>
    <mergeCell ref="O141:P141"/>
    <mergeCell ref="H140:J140"/>
    <mergeCell ref="K140:M140"/>
    <mergeCell ref="N140:P140"/>
    <mergeCell ref="I139:J139"/>
    <mergeCell ref="L139:M139"/>
    <mergeCell ref="O139:P139"/>
    <mergeCell ref="H138:J138"/>
    <mergeCell ref="K138:M138"/>
    <mergeCell ref="N138:P138"/>
    <mergeCell ref="I137:J137"/>
    <mergeCell ref="L137:M137"/>
    <mergeCell ref="O137:P137"/>
    <mergeCell ref="H136:J136"/>
    <mergeCell ref="K136:M136"/>
    <mergeCell ref="N136:P136"/>
    <mergeCell ref="I135:J135"/>
    <mergeCell ref="L135:M135"/>
    <mergeCell ref="O135:P135"/>
    <mergeCell ref="H134:J134"/>
    <mergeCell ref="K134:M134"/>
    <mergeCell ref="N134:P134"/>
    <mergeCell ref="I133:J133"/>
    <mergeCell ref="L133:M133"/>
    <mergeCell ref="O133:P133"/>
    <mergeCell ref="H132:J132"/>
    <mergeCell ref="K132:M132"/>
    <mergeCell ref="N132:P132"/>
    <mergeCell ref="I131:J131"/>
    <mergeCell ref="L131:M131"/>
    <mergeCell ref="O131:P131"/>
    <mergeCell ref="H130:J130"/>
    <mergeCell ref="K130:M130"/>
    <mergeCell ref="N130:P130"/>
    <mergeCell ref="I129:J129"/>
    <mergeCell ref="L129:M129"/>
    <mergeCell ref="O129:P129"/>
    <mergeCell ref="H128:J128"/>
    <mergeCell ref="K128:M128"/>
    <mergeCell ref="N128:P128"/>
    <mergeCell ref="I127:J127"/>
    <mergeCell ref="L127:M127"/>
    <mergeCell ref="O127:P127"/>
    <mergeCell ref="H126:J126"/>
    <mergeCell ref="K126:M126"/>
    <mergeCell ref="N126:P126"/>
    <mergeCell ref="I125:J125"/>
    <mergeCell ref="L125:M125"/>
    <mergeCell ref="O125:P125"/>
    <mergeCell ref="H124:J124"/>
    <mergeCell ref="K124:M124"/>
    <mergeCell ref="N124:P124"/>
    <mergeCell ref="I123:J123"/>
    <mergeCell ref="L123:M123"/>
    <mergeCell ref="O123:P123"/>
    <mergeCell ref="H122:J122"/>
    <mergeCell ref="K122:M122"/>
    <mergeCell ref="N122:P122"/>
    <mergeCell ref="I121:J121"/>
    <mergeCell ref="L121:M121"/>
    <mergeCell ref="O121:P121"/>
    <mergeCell ref="H120:J120"/>
    <mergeCell ref="K120:M120"/>
    <mergeCell ref="N120:P120"/>
    <mergeCell ref="I119:J119"/>
    <mergeCell ref="L119:M119"/>
    <mergeCell ref="O119:P119"/>
    <mergeCell ref="H117:J118"/>
    <mergeCell ref="K117:M118"/>
    <mergeCell ref="N117:P118"/>
    <mergeCell ref="H116:J116"/>
    <mergeCell ref="K116:M116"/>
    <mergeCell ref="N116:P116"/>
    <mergeCell ref="I115:J115"/>
    <mergeCell ref="L115:M115"/>
    <mergeCell ref="O115:P115"/>
    <mergeCell ref="H114:J114"/>
    <mergeCell ref="K114:M114"/>
    <mergeCell ref="N114:P114"/>
    <mergeCell ref="I113:J113"/>
    <mergeCell ref="L113:M113"/>
    <mergeCell ref="O113:P113"/>
    <mergeCell ref="H112:J112"/>
    <mergeCell ref="K112:M112"/>
    <mergeCell ref="N112:P112"/>
    <mergeCell ref="I111:J111"/>
    <mergeCell ref="L111:M111"/>
    <mergeCell ref="O111:P111"/>
    <mergeCell ref="H110:J110"/>
    <mergeCell ref="K110:M110"/>
    <mergeCell ref="N110:P110"/>
    <mergeCell ref="I109:J109"/>
    <mergeCell ref="L109:M109"/>
    <mergeCell ref="O109:P109"/>
    <mergeCell ref="H108:J108"/>
    <mergeCell ref="K108:M108"/>
    <mergeCell ref="N108:P108"/>
    <mergeCell ref="I107:J107"/>
    <mergeCell ref="L107:M107"/>
    <mergeCell ref="O107:P107"/>
    <mergeCell ref="H106:J106"/>
    <mergeCell ref="K106:M106"/>
    <mergeCell ref="N106:P106"/>
    <mergeCell ref="I105:J105"/>
    <mergeCell ref="L105:M105"/>
    <mergeCell ref="O105:P105"/>
    <mergeCell ref="H104:J104"/>
    <mergeCell ref="K104:M104"/>
    <mergeCell ref="N104:P104"/>
    <mergeCell ref="I103:J103"/>
    <mergeCell ref="L103:M103"/>
    <mergeCell ref="O103:P103"/>
    <mergeCell ref="H102:J102"/>
    <mergeCell ref="K102:M102"/>
    <mergeCell ref="N102:P102"/>
    <mergeCell ref="I101:J101"/>
    <mergeCell ref="L101:M101"/>
    <mergeCell ref="O101:P101"/>
    <mergeCell ref="H100:J100"/>
    <mergeCell ref="K100:M100"/>
    <mergeCell ref="N100:P100"/>
    <mergeCell ref="I99:J99"/>
    <mergeCell ref="L99:M99"/>
    <mergeCell ref="O99:P99"/>
    <mergeCell ref="H98:J98"/>
    <mergeCell ref="K98:M98"/>
    <mergeCell ref="N98:P98"/>
    <mergeCell ref="I97:J97"/>
    <mergeCell ref="L97:M97"/>
    <mergeCell ref="O97:P97"/>
    <mergeCell ref="H96:J96"/>
    <mergeCell ref="K96:M96"/>
    <mergeCell ref="N96:P96"/>
    <mergeCell ref="I95:J95"/>
    <mergeCell ref="L95:M95"/>
    <mergeCell ref="O95:P95"/>
    <mergeCell ref="H94:J94"/>
    <mergeCell ref="K94:M94"/>
    <mergeCell ref="N94:P94"/>
    <mergeCell ref="I93:J93"/>
    <mergeCell ref="L93:M93"/>
    <mergeCell ref="O93:P93"/>
    <mergeCell ref="H92:J92"/>
    <mergeCell ref="K92:M92"/>
    <mergeCell ref="N92:P92"/>
    <mergeCell ref="I91:J91"/>
    <mergeCell ref="L91:M91"/>
    <mergeCell ref="O91:P91"/>
    <mergeCell ref="H90:J90"/>
    <mergeCell ref="K90:M90"/>
    <mergeCell ref="N90:P90"/>
    <mergeCell ref="I89:J89"/>
    <mergeCell ref="L89:M89"/>
    <mergeCell ref="O89:P89"/>
    <mergeCell ref="H88:J88"/>
    <mergeCell ref="K88:M88"/>
    <mergeCell ref="N88:P88"/>
    <mergeCell ref="I87:J87"/>
    <mergeCell ref="L87:M87"/>
    <mergeCell ref="O87:P87"/>
    <mergeCell ref="H86:J86"/>
    <mergeCell ref="K86:M86"/>
    <mergeCell ref="N86:P86"/>
    <mergeCell ref="H84:J84"/>
    <mergeCell ref="K84:M84"/>
    <mergeCell ref="N84:P84"/>
    <mergeCell ref="I83:J83"/>
    <mergeCell ref="L83:M83"/>
    <mergeCell ref="O83:P83"/>
    <mergeCell ref="H82:J82"/>
    <mergeCell ref="K82:M82"/>
    <mergeCell ref="N82:P82"/>
    <mergeCell ref="I81:J81"/>
    <mergeCell ref="L81:M81"/>
    <mergeCell ref="O81:P81"/>
    <mergeCell ref="H80:J80"/>
    <mergeCell ref="K80:M80"/>
    <mergeCell ref="N80:P80"/>
    <mergeCell ref="H78:J78"/>
    <mergeCell ref="K78:M78"/>
    <mergeCell ref="N78:P78"/>
    <mergeCell ref="I77:J77"/>
    <mergeCell ref="L77:M77"/>
    <mergeCell ref="O77:P77"/>
    <mergeCell ref="H76:J76"/>
    <mergeCell ref="K76:M76"/>
    <mergeCell ref="N76:P76"/>
    <mergeCell ref="I75:J75"/>
    <mergeCell ref="L75:M75"/>
    <mergeCell ref="O75:P75"/>
    <mergeCell ref="H74:J74"/>
    <mergeCell ref="K74:M74"/>
    <mergeCell ref="N74:P74"/>
    <mergeCell ref="I73:J73"/>
    <mergeCell ref="L73:M73"/>
    <mergeCell ref="O73:P73"/>
    <mergeCell ref="H72:J72"/>
    <mergeCell ref="K72:M72"/>
    <mergeCell ref="N72:P72"/>
    <mergeCell ref="I71:J71"/>
    <mergeCell ref="L71:M71"/>
    <mergeCell ref="O71:P71"/>
    <mergeCell ref="H70:J70"/>
    <mergeCell ref="K70:M70"/>
    <mergeCell ref="N70:P70"/>
    <mergeCell ref="I69:J69"/>
    <mergeCell ref="L69:M69"/>
    <mergeCell ref="O69:P69"/>
    <mergeCell ref="H68:J68"/>
    <mergeCell ref="K68:M68"/>
    <mergeCell ref="N68:P68"/>
    <mergeCell ref="I67:J67"/>
    <mergeCell ref="L67:M67"/>
    <mergeCell ref="O67:P67"/>
    <mergeCell ref="H66:J66"/>
    <mergeCell ref="K66:M66"/>
    <mergeCell ref="N66:P66"/>
    <mergeCell ref="I65:J65"/>
    <mergeCell ref="L65:M65"/>
    <mergeCell ref="O65:P65"/>
    <mergeCell ref="H64:J64"/>
    <mergeCell ref="K64:M64"/>
    <mergeCell ref="N64:P64"/>
    <mergeCell ref="I63:J63"/>
    <mergeCell ref="L63:M63"/>
    <mergeCell ref="O63:P63"/>
    <mergeCell ref="H62:J62"/>
    <mergeCell ref="K62:M62"/>
    <mergeCell ref="N62:P62"/>
    <mergeCell ref="I61:J61"/>
    <mergeCell ref="L61:M61"/>
    <mergeCell ref="O61:P61"/>
    <mergeCell ref="H60:J60"/>
    <mergeCell ref="K60:M60"/>
    <mergeCell ref="N60:P60"/>
    <mergeCell ref="I59:J59"/>
    <mergeCell ref="L59:M59"/>
    <mergeCell ref="O59:P59"/>
    <mergeCell ref="H58:J58"/>
    <mergeCell ref="K58:M58"/>
    <mergeCell ref="N58:P58"/>
    <mergeCell ref="I57:J57"/>
    <mergeCell ref="L57:M57"/>
    <mergeCell ref="O57:P57"/>
    <mergeCell ref="H56:J56"/>
    <mergeCell ref="K56:M56"/>
    <mergeCell ref="N56:P56"/>
    <mergeCell ref="I55:J55"/>
    <mergeCell ref="L55:M55"/>
    <mergeCell ref="O55:P55"/>
    <mergeCell ref="H53:J54"/>
    <mergeCell ref="K53:M54"/>
    <mergeCell ref="N53:P54"/>
    <mergeCell ref="H52:J52"/>
    <mergeCell ref="K52:M52"/>
    <mergeCell ref="N52:P52"/>
    <mergeCell ref="H50:J50"/>
    <mergeCell ref="K50:M50"/>
    <mergeCell ref="N50:P50"/>
    <mergeCell ref="I49:J49"/>
    <mergeCell ref="L49:M49"/>
    <mergeCell ref="O49:P49"/>
    <mergeCell ref="H48:J48"/>
    <mergeCell ref="K48:M48"/>
    <mergeCell ref="N48:P48"/>
    <mergeCell ref="I47:J47"/>
    <mergeCell ref="L47:M47"/>
    <mergeCell ref="O47:P47"/>
    <mergeCell ref="H46:J46"/>
    <mergeCell ref="K46:M46"/>
    <mergeCell ref="N46:P46"/>
    <mergeCell ref="I45:J45"/>
    <mergeCell ref="L45:M45"/>
    <mergeCell ref="O45:P45"/>
    <mergeCell ref="H44:J44"/>
    <mergeCell ref="K44:M44"/>
    <mergeCell ref="N44:P44"/>
    <mergeCell ref="I43:J43"/>
    <mergeCell ref="L43:M43"/>
    <mergeCell ref="O43:P43"/>
    <mergeCell ref="H42:J42"/>
    <mergeCell ref="K42:M42"/>
    <mergeCell ref="N42:P42"/>
    <mergeCell ref="I41:J41"/>
    <mergeCell ref="L41:M41"/>
    <mergeCell ref="O41:P41"/>
    <mergeCell ref="H40:J40"/>
    <mergeCell ref="K40:M40"/>
    <mergeCell ref="N40:P40"/>
    <mergeCell ref="I39:J39"/>
    <mergeCell ref="L39:M39"/>
    <mergeCell ref="O39:P39"/>
    <mergeCell ref="H38:J38"/>
    <mergeCell ref="K38:M38"/>
    <mergeCell ref="N38:P38"/>
    <mergeCell ref="I37:J37"/>
    <mergeCell ref="L37:M37"/>
    <mergeCell ref="O37:P37"/>
    <mergeCell ref="H36:J36"/>
    <mergeCell ref="K36:M36"/>
    <mergeCell ref="N36:P36"/>
    <mergeCell ref="I35:J35"/>
    <mergeCell ref="L35:M35"/>
    <mergeCell ref="O35:P35"/>
    <mergeCell ref="H34:J34"/>
    <mergeCell ref="K34:M34"/>
    <mergeCell ref="N34:P34"/>
    <mergeCell ref="I33:J33"/>
    <mergeCell ref="L33:M33"/>
    <mergeCell ref="O33:P33"/>
    <mergeCell ref="H32:J32"/>
    <mergeCell ref="K32:M32"/>
    <mergeCell ref="N32:P32"/>
    <mergeCell ref="I31:J31"/>
    <mergeCell ref="L31:M31"/>
    <mergeCell ref="O31:P31"/>
    <mergeCell ref="H30:J30"/>
    <mergeCell ref="K30:M30"/>
    <mergeCell ref="N30:P30"/>
    <mergeCell ref="I29:J29"/>
    <mergeCell ref="L29:M29"/>
    <mergeCell ref="O29:P29"/>
    <mergeCell ref="H28:J28"/>
    <mergeCell ref="K28:M28"/>
    <mergeCell ref="N28:P28"/>
    <mergeCell ref="I27:J27"/>
    <mergeCell ref="L27:M27"/>
    <mergeCell ref="O27:P27"/>
    <mergeCell ref="H26:J26"/>
    <mergeCell ref="K26:M26"/>
    <mergeCell ref="N26:P26"/>
    <mergeCell ref="I25:J25"/>
    <mergeCell ref="L25:M25"/>
    <mergeCell ref="O25:P25"/>
    <mergeCell ref="H24:J24"/>
    <mergeCell ref="K24:M24"/>
    <mergeCell ref="N24:P24"/>
    <mergeCell ref="I23:J23"/>
    <mergeCell ref="L23:M23"/>
    <mergeCell ref="O23:P23"/>
    <mergeCell ref="H22:J22"/>
    <mergeCell ref="K22:M22"/>
    <mergeCell ref="N22:P22"/>
    <mergeCell ref="I21:J21"/>
    <mergeCell ref="L21:M21"/>
    <mergeCell ref="O21:P21"/>
    <mergeCell ref="H20:J20"/>
    <mergeCell ref="K20:M20"/>
    <mergeCell ref="N20:P20"/>
    <mergeCell ref="I19:J19"/>
    <mergeCell ref="L19:M19"/>
    <mergeCell ref="O19:P19"/>
    <mergeCell ref="H18:J18"/>
    <mergeCell ref="K18:M18"/>
    <mergeCell ref="N18:P18"/>
    <mergeCell ref="I17:J17"/>
    <mergeCell ref="L17:M17"/>
    <mergeCell ref="O17:P17"/>
    <mergeCell ref="H16:J16"/>
    <mergeCell ref="K16:M16"/>
    <mergeCell ref="N16:P16"/>
    <mergeCell ref="I15:J15"/>
    <mergeCell ref="L15:M15"/>
    <mergeCell ref="O15:P15"/>
    <mergeCell ref="H14:J14"/>
    <mergeCell ref="K14:M14"/>
    <mergeCell ref="N14:P14"/>
    <mergeCell ref="I13:J13"/>
    <mergeCell ref="L13:M13"/>
    <mergeCell ref="O13:P13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A189:P191"/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</mergeCells>
  <conditionalFormatting sqref="H10:J10">
    <cfRule type="cellIs" dxfId="186" priority="492" stopIfTrue="1" operator="greaterThan">
      <formula>3</formula>
    </cfRule>
  </conditionalFormatting>
  <conditionalFormatting sqref="H10:J10 H12:J12">
    <cfRule type="cellIs" dxfId="185" priority="491" operator="lessThan">
      <formula>3</formula>
    </cfRule>
  </conditionalFormatting>
  <conditionalFormatting sqref="H12:J12">
    <cfRule type="cellIs" dxfId="184" priority="490" operator="greaterThan">
      <formula>3</formula>
    </cfRule>
  </conditionalFormatting>
  <conditionalFormatting sqref="H18:J18">
    <cfRule type="cellIs" dxfId="183" priority="488" stopIfTrue="1" operator="greaterThan">
      <formula>2</formula>
    </cfRule>
  </conditionalFormatting>
  <conditionalFormatting sqref="H18:J18">
    <cfRule type="cellIs" dxfId="182" priority="487" operator="lessThan">
      <formula>2</formula>
    </cfRule>
  </conditionalFormatting>
  <conditionalFormatting sqref="H20:J20">
    <cfRule type="cellIs" dxfId="181" priority="486" operator="lessThan">
      <formula>$F$20</formula>
    </cfRule>
  </conditionalFormatting>
  <conditionalFormatting sqref="H20:J20">
    <cfRule type="cellIs" dxfId="180" priority="485" operator="greaterThan">
      <formula>$F$20</formula>
    </cfRule>
  </conditionalFormatting>
  <conditionalFormatting sqref="H22:J22">
    <cfRule type="cellIs" dxfId="179" priority="484" operator="greaterThan">
      <formula>1</formula>
    </cfRule>
  </conditionalFormatting>
  <conditionalFormatting sqref="H22:J22">
    <cfRule type="cellIs" dxfId="178" priority="483" operator="lessThan">
      <formula>1</formula>
    </cfRule>
  </conditionalFormatting>
  <conditionalFormatting sqref="H24:J24 H30:J30 H116:J116">
    <cfRule type="cellIs" dxfId="177" priority="481" operator="lessThan">
      <formula>5</formula>
    </cfRule>
    <cfRule type="cellIs" dxfId="176" priority="482" operator="greaterThan">
      <formula>5</formula>
    </cfRule>
  </conditionalFormatting>
  <conditionalFormatting sqref="H32:J32 H46:J46">
    <cfRule type="cellIs" dxfId="175" priority="479" operator="lessThan">
      <formula>95</formula>
    </cfRule>
    <cfRule type="cellIs" dxfId="174" priority="480" operator="greaterThan">
      <formula>95</formula>
    </cfRule>
  </conditionalFormatting>
  <conditionalFormatting sqref="H34:J34 H98:J98 H100:J100 H102:J102 H104:J104 H114:J114">
    <cfRule type="cellIs" dxfId="173" priority="475" operator="greaterThan">
      <formula>1</formula>
    </cfRule>
    <cfRule type="cellIs" dxfId="172" priority="476" operator="lessThan">
      <formula>1</formula>
    </cfRule>
  </conditionalFormatting>
  <conditionalFormatting sqref="H36:J36 H70:J70">
    <cfRule type="cellIs" dxfId="171" priority="473" operator="greaterThan">
      <formula>2</formula>
    </cfRule>
    <cfRule type="cellIs" dxfId="170" priority="474" operator="lessThan">
      <formula>2</formula>
    </cfRule>
  </conditionalFormatting>
  <conditionalFormatting sqref="H38:J38">
    <cfRule type="cellIs" dxfId="169" priority="471" operator="greaterThan">
      <formula>85</formula>
    </cfRule>
    <cfRule type="cellIs" dxfId="168" priority="472" operator="lessThan">
      <formula>85</formula>
    </cfRule>
  </conditionalFormatting>
  <conditionalFormatting sqref="H40:J40">
    <cfRule type="cellIs" dxfId="167" priority="469" operator="greaterThan">
      <formula>10</formula>
    </cfRule>
    <cfRule type="cellIs" dxfId="166" priority="470" operator="lessThan">
      <formula>10</formula>
    </cfRule>
  </conditionalFormatting>
  <conditionalFormatting sqref="H42:J42">
    <cfRule type="cellIs" dxfId="165" priority="467" operator="lessThan">
      <formula>10</formula>
    </cfRule>
    <cfRule type="cellIs" dxfId="164" priority="468" operator="greaterThan">
      <formula>10</formula>
    </cfRule>
  </conditionalFormatting>
  <conditionalFormatting sqref="H44:J44 H60:J60 H120:J120 H112:J112">
    <cfRule type="cellIs" dxfId="163" priority="465" operator="lessThan">
      <formula>100</formula>
    </cfRule>
    <cfRule type="cellIs" dxfId="162" priority="466" operator="equal">
      <formula>100</formula>
    </cfRule>
  </conditionalFormatting>
  <conditionalFormatting sqref="H170:J170 H172:J172 H174:J174 H50:J50">
    <cfRule type="cellIs" dxfId="161" priority="461" operator="lessThan">
      <formula>80</formula>
    </cfRule>
    <cfRule type="cellIs" dxfId="160" priority="462" operator="greaterThan">
      <formula>80</formula>
    </cfRule>
  </conditionalFormatting>
  <conditionalFormatting sqref="H164:J164 H56:J56 H84:J84 H154:J154 H156:J156 H158:J158 H160:J160 H162:J162 H168:J168 H180:J180 H182:J182">
    <cfRule type="cellIs" dxfId="159" priority="457" operator="lessThan">
      <formula>85</formula>
    </cfRule>
    <cfRule type="cellIs" dxfId="158" priority="458" operator="greaterThan">
      <formula>85</formula>
    </cfRule>
  </conditionalFormatting>
  <conditionalFormatting sqref="H62:J62">
    <cfRule type="cellIs" dxfId="157" priority="453" operator="greaterThan">
      <formula>30</formula>
    </cfRule>
    <cfRule type="cellIs" dxfId="156" priority="454" operator="lessThan">
      <formula>30</formula>
    </cfRule>
  </conditionalFormatting>
  <conditionalFormatting sqref="H64:J64">
    <cfRule type="cellIs" dxfId="155" priority="451" operator="greaterThan">
      <formula>20</formula>
    </cfRule>
    <cfRule type="cellIs" dxfId="154" priority="452" operator="lessThan">
      <formula>20</formula>
    </cfRule>
  </conditionalFormatting>
  <conditionalFormatting sqref="H68:J68">
    <cfRule type="cellIs" dxfId="153" priority="449" operator="greaterThan">
      <formula>6</formula>
    </cfRule>
    <cfRule type="cellIs" dxfId="152" priority="450" operator="lessThan">
      <formula>6</formula>
    </cfRule>
  </conditionalFormatting>
  <conditionalFormatting sqref="H74:J74">
    <cfRule type="cellIs" dxfId="151" priority="445" operator="greaterThan">
      <formula>50</formula>
    </cfRule>
    <cfRule type="cellIs" dxfId="150" priority="446" operator="lessThan">
      <formula>50</formula>
    </cfRule>
  </conditionalFormatting>
  <conditionalFormatting sqref="H72:J72">
    <cfRule type="cellIs" dxfId="149" priority="443" operator="greaterThan">
      <formula>7</formula>
    </cfRule>
    <cfRule type="cellIs" dxfId="148" priority="444" operator="lessThan">
      <formula>7</formula>
    </cfRule>
  </conditionalFormatting>
  <conditionalFormatting sqref="H78:J78">
    <cfRule type="cellIs" dxfId="147" priority="440" operator="between">
      <formula>30</formula>
      <formula>60</formula>
    </cfRule>
  </conditionalFormatting>
  <conditionalFormatting sqref="H66:J66">
    <cfRule type="cellIs" dxfId="146" priority="439" operator="greaterThan">
      <formula>80</formula>
    </cfRule>
  </conditionalFormatting>
  <conditionalFormatting sqref="H80:J80">
    <cfRule type="cellIs" dxfId="145" priority="437" operator="between">
      <formula>1</formula>
      <formula>2.5</formula>
    </cfRule>
    <cfRule type="cellIs" dxfId="144" priority="438" operator="between">
      <formula>1</formula>
      <formula>2.5</formula>
    </cfRule>
  </conditionalFormatting>
  <conditionalFormatting sqref="H80:J80">
    <cfRule type="cellIs" dxfId="143" priority="436" operator="lessThan">
      <formula>1</formula>
    </cfRule>
  </conditionalFormatting>
  <conditionalFormatting sqref="H86:J86">
    <cfRule type="cellIs" dxfId="142" priority="432" operator="lessThan">
      <formula>3</formula>
    </cfRule>
    <cfRule type="cellIs" dxfId="141" priority="433" operator="greaterThan">
      <formula>3</formula>
    </cfRule>
  </conditionalFormatting>
  <conditionalFormatting sqref="H94:J94 H96:J96">
    <cfRule type="cellIs" dxfId="140" priority="431" operator="lessThan">
      <formula>15</formula>
    </cfRule>
  </conditionalFormatting>
  <conditionalFormatting sqref="H106:J106">
    <cfRule type="cellIs" dxfId="139" priority="425" operator="greaterThan">
      <formula>15</formula>
    </cfRule>
    <cfRule type="cellIs" dxfId="138" priority="426" operator="lessThan">
      <formula>15</formula>
    </cfRule>
  </conditionalFormatting>
  <conditionalFormatting sqref="H108:J108">
    <cfRule type="cellIs" dxfId="137" priority="423" operator="greaterThan">
      <formula>3</formula>
    </cfRule>
    <cfRule type="cellIs" dxfId="136" priority="424" operator="lessThan">
      <formula>3</formula>
    </cfRule>
  </conditionalFormatting>
  <conditionalFormatting sqref="H122:J122 H124:J124 H126:J126 H128:J128 H130:J130 H132:J132 H136:J136">
    <cfRule type="cellIs" dxfId="135" priority="420" operator="greaterThan">
      <formula>95</formula>
    </cfRule>
  </conditionalFormatting>
  <conditionalFormatting sqref="H122:J122 H124:J124 H126:J126 H128:J128 H130:J130 H132:J132 H136:J136">
    <cfRule type="cellIs" dxfId="134" priority="419" operator="lessThan">
      <formula>95</formula>
    </cfRule>
  </conditionalFormatting>
  <conditionalFormatting sqref="H134:J134">
    <cfRule type="cellIs" dxfId="133" priority="417" operator="lessThan">
      <formula>98</formula>
    </cfRule>
    <cfRule type="cellIs" dxfId="132" priority="418" operator="greaterThan">
      <formula>98</formula>
    </cfRule>
  </conditionalFormatting>
  <conditionalFormatting sqref="H58:J58 H76:J76">
    <cfRule type="cellIs" dxfId="131" priority="409" operator="greaterThan">
      <formula>10</formula>
    </cfRule>
    <cfRule type="cellIs" dxfId="130" priority="410" operator="lessThan">
      <formula>10</formula>
    </cfRule>
  </conditionalFormatting>
  <conditionalFormatting sqref="H148:J148 H150:J150 H152:J152">
    <cfRule type="cellIs" dxfId="129" priority="407" operator="lessThan">
      <formula>84.7647324</formula>
    </cfRule>
  </conditionalFormatting>
  <conditionalFormatting sqref="H110:J110">
    <cfRule type="cellIs" dxfId="128" priority="294" operator="greaterThan">
      <formula>1</formula>
    </cfRule>
    <cfRule type="cellIs" dxfId="127" priority="295" operator="greaterThan">
      <formula>1</formula>
    </cfRule>
  </conditionalFormatting>
  <conditionalFormatting sqref="H166:J166">
    <cfRule type="cellIs" dxfId="126" priority="146" operator="lessThan">
      <formula>85</formula>
    </cfRule>
    <cfRule type="cellIs" dxfId="125" priority="147" operator="greaterThan">
      <formula>85</formula>
    </cfRule>
  </conditionalFormatting>
  <conditionalFormatting sqref="N10:P10 N12:P12">
    <cfRule type="cellIs" dxfId="124" priority="125" stopIfTrue="1" operator="greaterThan">
      <formula>3</formula>
    </cfRule>
  </conditionalFormatting>
  <conditionalFormatting sqref="N10:P10 N12:P12">
    <cfRule type="cellIs" dxfId="123" priority="124" operator="lessThan">
      <formula>3</formula>
    </cfRule>
  </conditionalFormatting>
  <conditionalFormatting sqref="N18:P18">
    <cfRule type="cellIs" dxfId="122" priority="123" stopIfTrue="1" operator="greaterThan">
      <formula>2</formula>
    </cfRule>
  </conditionalFormatting>
  <conditionalFormatting sqref="N18:P18">
    <cfRule type="cellIs" dxfId="121" priority="122" operator="lessThan">
      <formula>2</formula>
    </cfRule>
  </conditionalFormatting>
  <conditionalFormatting sqref="N20:P20">
    <cfRule type="cellIs" dxfId="120" priority="121" operator="lessThan">
      <formula>$F$19</formula>
    </cfRule>
  </conditionalFormatting>
  <conditionalFormatting sqref="N20:P20">
    <cfRule type="cellIs" dxfId="119" priority="120" operator="greaterThan">
      <formula>$F$19</formula>
    </cfRule>
  </conditionalFormatting>
  <conditionalFormatting sqref="N22:P22">
    <cfRule type="cellIs" dxfId="118" priority="119" operator="greaterThan">
      <formula>1</formula>
    </cfRule>
  </conditionalFormatting>
  <conditionalFormatting sqref="N22:P22">
    <cfRule type="cellIs" dxfId="117" priority="118" operator="lessThan">
      <formula>1</formula>
    </cfRule>
  </conditionalFormatting>
  <conditionalFormatting sqref="N24:P24 N116:P116 N30:P30">
    <cfRule type="cellIs" dxfId="116" priority="116" operator="lessThan">
      <formula>5</formula>
    </cfRule>
    <cfRule type="cellIs" dxfId="115" priority="117" operator="greaterThan">
      <formula>5</formula>
    </cfRule>
  </conditionalFormatting>
  <conditionalFormatting sqref="N32:P32">
    <cfRule type="cellIs" dxfId="114" priority="114" operator="lessThan">
      <formula>95</formula>
    </cfRule>
    <cfRule type="cellIs" dxfId="113" priority="115" operator="greaterThan">
      <formula>95</formula>
    </cfRule>
  </conditionalFormatting>
  <conditionalFormatting sqref="N34:P34 N98:P98 N100:P100 N114:P114 N102:P102 N104:P104">
    <cfRule type="cellIs" dxfId="112" priority="112" operator="greaterThan">
      <formula>1</formula>
    </cfRule>
    <cfRule type="cellIs" dxfId="111" priority="113" operator="lessThan">
      <formula>1</formula>
    </cfRule>
  </conditionalFormatting>
  <conditionalFormatting sqref="N36:P36 N70:P70">
    <cfRule type="cellIs" dxfId="110" priority="110" operator="greaterThan">
      <formula>2</formula>
    </cfRule>
    <cfRule type="cellIs" dxfId="109" priority="111" operator="lessThan">
      <formula>2</formula>
    </cfRule>
  </conditionalFormatting>
  <conditionalFormatting sqref="N38:P38">
    <cfRule type="cellIs" dxfId="108" priority="108" operator="greaterThan">
      <formula>85</formula>
    </cfRule>
    <cfRule type="cellIs" dxfId="107" priority="109" operator="lessThan">
      <formula>85</formula>
    </cfRule>
  </conditionalFormatting>
  <conditionalFormatting sqref="N40:P40">
    <cfRule type="cellIs" dxfId="106" priority="106" operator="greaterThan">
      <formula>10</formula>
    </cfRule>
    <cfRule type="cellIs" dxfId="105" priority="107" operator="lessThan">
      <formula>10</formula>
    </cfRule>
  </conditionalFormatting>
  <conditionalFormatting sqref="N42:P42">
    <cfRule type="cellIs" dxfId="104" priority="104" operator="lessThan">
      <formula>10</formula>
    </cfRule>
    <cfRule type="cellIs" dxfId="103" priority="105" operator="greaterThan">
      <formula>10</formula>
    </cfRule>
  </conditionalFormatting>
  <conditionalFormatting sqref="N44:P44 N60:P60 N120:P120 N112:P112">
    <cfRule type="cellIs" dxfId="102" priority="102" operator="lessThan">
      <formula>100</formula>
    </cfRule>
    <cfRule type="cellIs" dxfId="101" priority="103" operator="equal">
      <formula>100</formula>
    </cfRule>
  </conditionalFormatting>
  <conditionalFormatting sqref="N50:P50 N170:P170 N172:P172 N174:P174">
    <cfRule type="cellIs" dxfId="100" priority="100" operator="lessThan">
      <formula>80</formula>
    </cfRule>
    <cfRule type="cellIs" dxfId="99" priority="101" operator="greaterThan">
      <formula>80</formula>
    </cfRule>
  </conditionalFormatting>
  <conditionalFormatting sqref="N56:P56 N84:P84 N154:P154 N156:P156 N158:P158 N160:P160 N162:P162 N164:P164 N166:P166 N168:P168 N182:P182 N180:P180">
    <cfRule type="cellIs" dxfId="98" priority="98" operator="lessThan">
      <formula>85</formula>
    </cfRule>
    <cfRule type="cellIs" dxfId="97" priority="99" operator="greaterThan">
      <formula>85</formula>
    </cfRule>
  </conditionalFormatting>
  <conditionalFormatting sqref="N62:P62">
    <cfRule type="cellIs" dxfId="96" priority="96" operator="greaterThan">
      <formula>30</formula>
    </cfRule>
    <cfRule type="cellIs" dxfId="95" priority="97" operator="lessThan">
      <formula>30</formula>
    </cfRule>
  </conditionalFormatting>
  <conditionalFormatting sqref="N64:P64">
    <cfRule type="cellIs" dxfId="94" priority="94" operator="greaterThan">
      <formula>20</formula>
    </cfRule>
    <cfRule type="cellIs" dxfId="93" priority="95" operator="lessThan">
      <formula>20</formula>
    </cfRule>
  </conditionalFormatting>
  <conditionalFormatting sqref="N68:P68">
    <cfRule type="cellIs" dxfId="92" priority="92" operator="greaterThan">
      <formula>6</formula>
    </cfRule>
    <cfRule type="cellIs" dxfId="91" priority="93" operator="lessThan">
      <formula>6</formula>
    </cfRule>
  </conditionalFormatting>
  <conditionalFormatting sqref="N74:P74">
    <cfRule type="cellIs" dxfId="90" priority="90" operator="greaterThan">
      <formula>50</formula>
    </cfRule>
    <cfRule type="cellIs" dxfId="89" priority="91" operator="lessThan">
      <formula>50</formula>
    </cfRule>
  </conditionalFormatting>
  <conditionalFormatting sqref="N72:P72">
    <cfRule type="cellIs" dxfId="88" priority="88" operator="greaterThan">
      <formula>7</formula>
    </cfRule>
    <cfRule type="cellIs" dxfId="87" priority="89" operator="lessThan">
      <formula>7</formula>
    </cfRule>
  </conditionalFormatting>
  <conditionalFormatting sqref="N58:P58 N76:P76">
    <cfRule type="cellIs" dxfId="86" priority="86" operator="greaterThan">
      <formula>10</formula>
    </cfRule>
    <cfRule type="cellIs" dxfId="85" priority="87" operator="lessThan">
      <formula>10</formula>
    </cfRule>
  </conditionalFormatting>
  <conditionalFormatting sqref="N78:P78">
    <cfRule type="cellIs" dxfId="84" priority="85" operator="between">
      <formula>30</formula>
      <formula>60</formula>
    </cfRule>
  </conditionalFormatting>
  <conditionalFormatting sqref="N66:P66">
    <cfRule type="cellIs" dxfId="83" priority="84" operator="greaterThan">
      <formula>80</formula>
    </cfRule>
  </conditionalFormatting>
  <conditionalFormatting sqref="N80:P80">
    <cfRule type="cellIs" dxfId="82" priority="82" operator="between">
      <formula>1</formula>
      <formula>2.5</formula>
    </cfRule>
    <cfRule type="cellIs" dxfId="81" priority="83" operator="between">
      <formula>1</formula>
      <formula>2.5</formula>
    </cfRule>
  </conditionalFormatting>
  <conditionalFormatting sqref="N80:P80">
    <cfRule type="cellIs" dxfId="80" priority="81" operator="lessThan">
      <formula>1</formula>
    </cfRule>
  </conditionalFormatting>
  <conditionalFormatting sqref="N86:P86">
    <cfRule type="cellIs" dxfId="79" priority="79" operator="lessThan">
      <formula>3</formula>
    </cfRule>
    <cfRule type="cellIs" dxfId="78" priority="80" operator="greaterThan">
      <formula>3</formula>
    </cfRule>
  </conditionalFormatting>
  <conditionalFormatting sqref="N94:P94 N96:P96">
    <cfRule type="cellIs" dxfId="77" priority="78" operator="lessThan">
      <formula>15</formula>
    </cfRule>
  </conditionalFormatting>
  <conditionalFormatting sqref="N106:P106">
    <cfRule type="cellIs" dxfId="76" priority="76" operator="greaterThan">
      <formula>15</formula>
    </cfRule>
    <cfRule type="cellIs" dxfId="75" priority="77" operator="lessThan">
      <formula>15</formula>
    </cfRule>
  </conditionalFormatting>
  <conditionalFormatting sqref="N108:P108">
    <cfRule type="cellIs" dxfId="74" priority="74" operator="greaterThan">
      <formula>3</formula>
    </cfRule>
    <cfRule type="cellIs" dxfId="73" priority="75" operator="lessThan">
      <formula>3</formula>
    </cfRule>
  </conditionalFormatting>
  <conditionalFormatting sqref="N122:P122 N124:P124 N128:P128 N130:P130 N132:P132 N136:P136 N126:P126">
    <cfRule type="cellIs" dxfId="72" priority="73" operator="greaterThan">
      <formula>95</formula>
    </cfRule>
  </conditionalFormatting>
  <conditionalFormatting sqref="N122:P122 N124:P124 N128:P128 N130:P130 N136:P136 N132:P132 N126:P126">
    <cfRule type="cellIs" dxfId="71" priority="72" operator="lessThan">
      <formula>95</formula>
    </cfRule>
  </conditionalFormatting>
  <conditionalFormatting sqref="N134:P134">
    <cfRule type="cellIs" dxfId="70" priority="70" operator="lessThan">
      <formula>98</formula>
    </cfRule>
    <cfRule type="cellIs" dxfId="69" priority="71" operator="greaterThan">
      <formula>98</formula>
    </cfRule>
  </conditionalFormatting>
  <conditionalFormatting sqref="N110:P110">
    <cfRule type="cellIs" dxfId="68" priority="68" operator="greaterThan">
      <formula>1</formula>
    </cfRule>
    <cfRule type="cellIs" dxfId="67" priority="69" operator="greaterThan">
      <formula>1</formula>
    </cfRule>
  </conditionalFormatting>
  <conditionalFormatting sqref="N150:P150">
    <cfRule type="cellIs" dxfId="66" priority="66" operator="lessThan">
      <formula>85</formula>
    </cfRule>
    <cfRule type="cellIs" dxfId="65" priority="67" operator="greaterThan">
      <formula>85</formula>
    </cfRule>
  </conditionalFormatting>
  <conditionalFormatting sqref="N152:P152">
    <cfRule type="cellIs" dxfId="64" priority="64" operator="lessThan">
      <formula>85</formula>
    </cfRule>
    <cfRule type="cellIs" dxfId="63" priority="65" operator="greaterThan">
      <formula>85</formula>
    </cfRule>
  </conditionalFormatting>
  <conditionalFormatting sqref="N148:P148">
    <cfRule type="cellIs" dxfId="62" priority="62" operator="lessThan">
      <formula>85</formula>
    </cfRule>
    <cfRule type="cellIs" dxfId="61" priority="63" operator="greaterThan">
      <formula>85</formula>
    </cfRule>
  </conditionalFormatting>
  <conditionalFormatting sqref="N46:P46">
    <cfRule type="cellIs" dxfId="60" priority="60" operator="lessThan">
      <formula>100</formula>
    </cfRule>
    <cfRule type="cellIs" dxfId="59" priority="61" operator="equal">
      <formula>100</formula>
    </cfRule>
  </conditionalFormatting>
  <conditionalFormatting sqref="K10:M10 K12:M12">
    <cfRule type="cellIs" dxfId="58" priority="59" stopIfTrue="1" operator="greaterThan">
      <formula>3</formula>
    </cfRule>
  </conditionalFormatting>
  <conditionalFormatting sqref="K10:M10 K12:M12">
    <cfRule type="cellIs" dxfId="57" priority="58" operator="lessThan">
      <formula>3</formula>
    </cfRule>
  </conditionalFormatting>
  <conditionalFormatting sqref="K18:M18">
    <cfRule type="cellIs" dxfId="56" priority="57" stopIfTrue="1" operator="greaterThan">
      <formula>2</formula>
    </cfRule>
  </conditionalFormatting>
  <conditionalFormatting sqref="K18:M18">
    <cfRule type="cellIs" dxfId="55" priority="56" operator="lessThan">
      <formula>2</formula>
    </cfRule>
  </conditionalFormatting>
  <conditionalFormatting sqref="K20:M20">
    <cfRule type="cellIs" dxfId="54" priority="55" operator="lessThan">
      <formula>$F$19</formula>
    </cfRule>
  </conditionalFormatting>
  <conditionalFormatting sqref="K20:M20">
    <cfRule type="cellIs" dxfId="53" priority="54" operator="greaterThan">
      <formula>$F$19</formula>
    </cfRule>
  </conditionalFormatting>
  <conditionalFormatting sqref="K22:M22">
    <cfRule type="cellIs" dxfId="52" priority="53" operator="greaterThan">
      <formula>1</formula>
    </cfRule>
  </conditionalFormatting>
  <conditionalFormatting sqref="K22:M22">
    <cfRule type="cellIs" dxfId="51" priority="52" operator="lessThan">
      <formula>1</formula>
    </cfRule>
  </conditionalFormatting>
  <conditionalFormatting sqref="K24:M24 K116:M116 K30:M30">
    <cfRule type="cellIs" dxfId="50" priority="50" operator="lessThan">
      <formula>5</formula>
    </cfRule>
    <cfRule type="cellIs" dxfId="49" priority="51" operator="greaterThan">
      <formula>5</formula>
    </cfRule>
  </conditionalFormatting>
  <conditionalFormatting sqref="K32:M32 K46:M46">
    <cfRule type="cellIs" dxfId="48" priority="48" operator="lessThan">
      <formula>95</formula>
    </cfRule>
    <cfRule type="cellIs" dxfId="47" priority="49" operator="greaterThan">
      <formula>95</formula>
    </cfRule>
  </conditionalFormatting>
  <conditionalFormatting sqref="K34:M34 K98:M98 K100:M100 K114:M114 K102:M102 K104:M104">
    <cfRule type="cellIs" dxfId="46" priority="46" operator="greaterThan">
      <formula>1</formula>
    </cfRule>
    <cfRule type="cellIs" dxfId="45" priority="47" operator="lessThan">
      <formula>1</formula>
    </cfRule>
  </conditionalFormatting>
  <conditionalFormatting sqref="K36:M36 K70:M70">
    <cfRule type="cellIs" dxfId="44" priority="44" operator="greaterThan">
      <formula>2</formula>
    </cfRule>
    <cfRule type="cellIs" dxfId="43" priority="45" operator="lessThan">
      <formula>2</formula>
    </cfRule>
  </conditionalFormatting>
  <conditionalFormatting sqref="K38:M38">
    <cfRule type="cellIs" dxfId="42" priority="42" operator="greaterThan">
      <formula>85</formula>
    </cfRule>
    <cfRule type="cellIs" dxfId="41" priority="43" operator="lessThan">
      <formula>85</formula>
    </cfRule>
  </conditionalFormatting>
  <conditionalFormatting sqref="K40:M40">
    <cfRule type="cellIs" dxfId="40" priority="40" operator="greaterThan">
      <formula>10</formula>
    </cfRule>
    <cfRule type="cellIs" dxfId="39" priority="41" operator="lessThan">
      <formula>10</formula>
    </cfRule>
  </conditionalFormatting>
  <conditionalFormatting sqref="K42:M42">
    <cfRule type="cellIs" dxfId="38" priority="38" operator="lessThan">
      <formula>10</formula>
    </cfRule>
    <cfRule type="cellIs" dxfId="37" priority="39" operator="greaterThan">
      <formula>10</formula>
    </cfRule>
  </conditionalFormatting>
  <conditionalFormatting sqref="K44:M44 K60:M60 K120:M120 K112:M112">
    <cfRule type="cellIs" dxfId="36" priority="36" operator="lessThan">
      <formula>100</formula>
    </cfRule>
    <cfRule type="cellIs" dxfId="35" priority="37" operator="equal">
      <formula>100</formula>
    </cfRule>
  </conditionalFormatting>
  <conditionalFormatting sqref="K50:M50 K170:M170 K172:M172 K174:M174">
    <cfRule type="cellIs" dxfId="34" priority="34" operator="lessThan">
      <formula>80</formula>
    </cfRule>
    <cfRule type="cellIs" dxfId="33" priority="35" operator="greaterThan">
      <formula>80</formula>
    </cfRule>
  </conditionalFormatting>
  <conditionalFormatting sqref="K56:M56 K84:M84 K154:M154 K156:M156 K158:M158 K160:M160 K162:M162 K164:M164 K166:M166 K168:M168 K182:M182 K180:M180">
    <cfRule type="cellIs" dxfId="32" priority="32" operator="lessThan">
      <formula>85</formula>
    </cfRule>
    <cfRule type="cellIs" dxfId="31" priority="33" operator="greaterThan">
      <formula>85</formula>
    </cfRule>
  </conditionalFormatting>
  <conditionalFormatting sqref="K62:M62">
    <cfRule type="cellIs" dxfId="30" priority="30" operator="greaterThan">
      <formula>30</formula>
    </cfRule>
    <cfRule type="cellIs" dxfId="29" priority="31" operator="lessThan">
      <formula>30</formula>
    </cfRule>
  </conditionalFormatting>
  <conditionalFormatting sqref="K64:M64">
    <cfRule type="cellIs" dxfId="28" priority="28" operator="greaterThan">
      <formula>20</formula>
    </cfRule>
    <cfRule type="cellIs" dxfId="27" priority="29" operator="lessThan">
      <formula>20</formula>
    </cfRule>
  </conditionalFormatting>
  <conditionalFormatting sqref="K68:M68">
    <cfRule type="cellIs" dxfId="26" priority="26" operator="greaterThan">
      <formula>6</formula>
    </cfRule>
    <cfRule type="cellIs" dxfId="25" priority="27" operator="lessThan">
      <formula>6</formula>
    </cfRule>
  </conditionalFormatting>
  <conditionalFormatting sqref="K74:M74">
    <cfRule type="cellIs" dxfId="24" priority="24" operator="greaterThan">
      <formula>50</formula>
    </cfRule>
    <cfRule type="cellIs" dxfId="23" priority="25" operator="lessThan">
      <formula>50</formula>
    </cfRule>
  </conditionalFormatting>
  <conditionalFormatting sqref="K72:M72">
    <cfRule type="cellIs" dxfId="22" priority="22" operator="greaterThan">
      <formula>7</formula>
    </cfRule>
    <cfRule type="cellIs" dxfId="21" priority="23" operator="lessThan">
      <formula>7</formula>
    </cfRule>
  </conditionalFormatting>
  <conditionalFormatting sqref="K58:M58 K76:M76">
    <cfRule type="cellIs" dxfId="20" priority="20" operator="greaterThan">
      <formula>10</formula>
    </cfRule>
    <cfRule type="cellIs" dxfId="19" priority="21" operator="lessThan">
      <formula>10</formula>
    </cfRule>
  </conditionalFormatting>
  <conditionalFormatting sqref="K78:M78">
    <cfRule type="cellIs" dxfId="18" priority="19" operator="between">
      <formula>30</formula>
      <formula>60</formula>
    </cfRule>
  </conditionalFormatting>
  <conditionalFormatting sqref="K66:M66">
    <cfRule type="cellIs" dxfId="17" priority="18" operator="greaterThan">
      <formula>80</formula>
    </cfRule>
  </conditionalFormatting>
  <conditionalFormatting sqref="K80:M80">
    <cfRule type="cellIs" dxfId="16" priority="16" operator="between">
      <formula>1</formula>
      <formula>2.5</formula>
    </cfRule>
    <cfRule type="cellIs" dxfId="15" priority="17" operator="between">
      <formula>1</formula>
      <formula>2.5</formula>
    </cfRule>
  </conditionalFormatting>
  <conditionalFormatting sqref="K80:M80">
    <cfRule type="cellIs" dxfId="14" priority="15" operator="lessThan">
      <formula>1</formula>
    </cfRule>
  </conditionalFormatting>
  <conditionalFormatting sqref="K86:M86">
    <cfRule type="cellIs" dxfId="13" priority="13" operator="lessThan">
      <formula>3</formula>
    </cfRule>
    <cfRule type="cellIs" dxfId="12" priority="14" operator="greaterThan">
      <formula>3</formula>
    </cfRule>
  </conditionalFormatting>
  <conditionalFormatting sqref="K94:M94 K96:M96">
    <cfRule type="cellIs" dxfId="11" priority="12" operator="lessThan">
      <formula>15</formula>
    </cfRule>
  </conditionalFormatting>
  <conditionalFormatting sqref="K106:M106">
    <cfRule type="cellIs" dxfId="10" priority="10" operator="greaterThan">
      <formula>15</formula>
    </cfRule>
    <cfRule type="cellIs" dxfId="9" priority="11" operator="lessThan">
      <formula>15</formula>
    </cfRule>
  </conditionalFormatting>
  <conditionalFormatting sqref="K108:M108">
    <cfRule type="cellIs" dxfId="8" priority="8" operator="greaterThan">
      <formula>3</formula>
    </cfRule>
    <cfRule type="cellIs" dxfId="7" priority="9" operator="lessThan">
      <formula>3</formula>
    </cfRule>
  </conditionalFormatting>
  <conditionalFormatting sqref="K122:M122 K124:M124 K128:M128 K130:M130 K132:M132 K136:M136 K126:M126">
    <cfRule type="cellIs" dxfId="6" priority="7" operator="greaterThan">
      <formula>95</formula>
    </cfRule>
  </conditionalFormatting>
  <conditionalFormatting sqref="K122:M122 K124:M124 K128:M128 K130:M130 K136:M136 K132:M132 K126:M126">
    <cfRule type="cellIs" dxfId="5" priority="6" operator="lessThan">
      <formula>95</formula>
    </cfRule>
  </conditionalFormatting>
  <conditionalFormatting sqref="K134:M134">
    <cfRule type="cellIs" dxfId="4" priority="4" operator="lessThan">
      <formula>98</formula>
    </cfRule>
    <cfRule type="cellIs" dxfId="3" priority="5" operator="greaterThan">
      <formula>98</formula>
    </cfRule>
  </conditionalFormatting>
  <conditionalFormatting sqref="K150:M150 K152:M152">
    <cfRule type="cellIs" dxfId="2" priority="3" operator="lessThan">
      <formula>84.7647324</formula>
    </cfRule>
  </conditionalFormatting>
  <conditionalFormatting sqref="K110:M110">
    <cfRule type="cellIs" dxfId="1" priority="1" operator="greaterThan">
      <formula>1</formula>
    </cfRule>
    <cfRule type="cellIs" dxfId="0" priority="2" operator="greaterThan">
      <formula>1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3203125" defaultRowHeight="16"/>
  <cols>
    <col min="1" max="1" width="6.1640625" style="44" customWidth="1"/>
    <col min="2" max="2" width="4.33203125" style="32" customWidth="1"/>
    <col min="3" max="3" width="58.83203125" style="36" customWidth="1"/>
    <col min="4" max="4" width="65.33203125" style="42" customWidth="1"/>
    <col min="5" max="5" width="57.6640625" style="29" hidden="1" customWidth="1"/>
    <col min="6" max="6" width="9.1640625" style="29" customWidth="1"/>
    <col min="7" max="7" width="13.33203125" style="29" customWidth="1"/>
    <col min="8" max="8" width="83.83203125" style="42" customWidth="1"/>
    <col min="9" max="62" width="10.83203125" style="32"/>
    <col min="63" max="16384" width="10.83203125" style="29"/>
  </cols>
  <sheetData>
    <row r="1" spans="1:8">
      <c r="A1" s="43"/>
      <c r="C1" s="35"/>
      <c r="D1" s="40"/>
      <c r="E1" s="32"/>
      <c r="F1" s="32"/>
      <c r="G1" s="32"/>
      <c r="H1" s="40"/>
    </row>
    <row r="2" spans="1:8" ht="21" customHeight="1">
      <c r="A2" s="324" t="s">
        <v>501</v>
      </c>
      <c r="B2" s="324"/>
      <c r="C2" s="324"/>
      <c r="D2" s="324"/>
      <c r="E2" s="324"/>
      <c r="F2" s="324"/>
      <c r="G2" s="324"/>
      <c r="H2" s="324"/>
    </row>
    <row r="3" spans="1:8" ht="20" customHeight="1">
      <c r="A3" s="323" t="s">
        <v>1</v>
      </c>
      <c r="B3" s="323"/>
      <c r="C3" s="323"/>
      <c r="D3" s="323"/>
      <c r="E3" s="323"/>
      <c r="F3" s="323"/>
      <c r="G3" s="323"/>
      <c r="H3" s="323"/>
    </row>
    <row r="4" spans="1:8" ht="20" customHeight="1">
      <c r="A4" s="322" t="s">
        <v>289</v>
      </c>
      <c r="B4" s="322"/>
      <c r="C4" s="322"/>
      <c r="D4" s="322"/>
      <c r="E4" s="322"/>
      <c r="F4" s="322"/>
      <c r="G4" s="322"/>
      <c r="H4" s="322"/>
    </row>
    <row r="5" spans="1:8" ht="20" customHeight="1">
      <c r="A5" s="322" t="s">
        <v>290</v>
      </c>
      <c r="B5" s="322"/>
      <c r="C5" s="322"/>
      <c r="D5" s="322"/>
      <c r="E5" s="322"/>
      <c r="F5" s="322"/>
      <c r="G5" s="322"/>
      <c r="H5" s="322"/>
    </row>
    <row r="6" spans="1:8" ht="20" customHeight="1" thickBot="1">
      <c r="A6" s="41"/>
      <c r="B6" s="33"/>
      <c r="C6" s="777"/>
      <c r="D6" s="777"/>
      <c r="E6" s="33"/>
      <c r="F6" s="33"/>
      <c r="G6" s="33"/>
      <c r="H6" s="41"/>
    </row>
    <row r="7" spans="1:8" ht="27.75" customHeight="1">
      <c r="A7" s="342" t="s">
        <v>502</v>
      </c>
      <c r="B7" s="344" t="s">
        <v>4</v>
      </c>
      <c r="C7" s="346" t="s">
        <v>5</v>
      </c>
      <c r="D7" s="325" t="s">
        <v>6</v>
      </c>
      <c r="E7" s="325" t="s">
        <v>327</v>
      </c>
      <c r="F7" s="325" t="s">
        <v>7</v>
      </c>
      <c r="G7" s="325" t="s">
        <v>8</v>
      </c>
      <c r="H7" s="775" t="s">
        <v>503</v>
      </c>
    </row>
    <row r="8" spans="1:8" ht="13.5" customHeight="1" thickBot="1">
      <c r="A8" s="343"/>
      <c r="B8" s="345"/>
      <c r="C8" s="347"/>
      <c r="D8" s="326"/>
      <c r="E8" s="326"/>
      <c r="F8" s="326"/>
      <c r="G8" s="326"/>
      <c r="H8" s="776"/>
    </row>
    <row r="9" spans="1:8" ht="28" customHeight="1">
      <c r="A9" s="772" t="s">
        <v>24</v>
      </c>
      <c r="B9" s="330">
        <v>1</v>
      </c>
      <c r="C9" s="332" t="s">
        <v>25</v>
      </c>
      <c r="D9" s="334" t="s">
        <v>505</v>
      </c>
      <c r="E9" s="336" t="s">
        <v>328</v>
      </c>
      <c r="F9" s="338" t="s">
        <v>27</v>
      </c>
      <c r="G9" s="340" t="s">
        <v>28</v>
      </c>
      <c r="H9" s="770" t="s">
        <v>445</v>
      </c>
    </row>
    <row r="10" spans="1:8" ht="18" customHeight="1">
      <c r="A10" s="773"/>
      <c r="B10" s="331"/>
      <c r="C10" s="333"/>
      <c r="D10" s="335"/>
      <c r="E10" s="337"/>
      <c r="F10" s="339"/>
      <c r="G10" s="341"/>
      <c r="H10" s="771"/>
    </row>
    <row r="11" spans="1:8" ht="28" customHeight="1">
      <c r="A11" s="773"/>
      <c r="B11" s="331">
        <v>2</v>
      </c>
      <c r="C11" s="333" t="s">
        <v>29</v>
      </c>
      <c r="D11" s="348" t="s">
        <v>299</v>
      </c>
      <c r="E11" s="337" t="s">
        <v>329</v>
      </c>
      <c r="F11" s="339" t="s">
        <v>27</v>
      </c>
      <c r="G11" s="353" t="s">
        <v>28</v>
      </c>
      <c r="H11" s="767" t="s">
        <v>446</v>
      </c>
    </row>
    <row r="12" spans="1:8" ht="28" customHeight="1">
      <c r="A12" s="773"/>
      <c r="B12" s="331"/>
      <c r="C12" s="333"/>
      <c r="D12" s="348"/>
      <c r="E12" s="337"/>
      <c r="F12" s="339"/>
      <c r="G12" s="341"/>
      <c r="H12" s="767"/>
    </row>
    <row r="13" spans="1:8" ht="28" customHeight="1">
      <c r="A13" s="773"/>
      <c r="B13" s="331">
        <v>3</v>
      </c>
      <c r="C13" s="333" t="s">
        <v>439</v>
      </c>
      <c r="D13" s="348" t="s">
        <v>476</v>
      </c>
      <c r="E13" s="351" t="s">
        <v>330</v>
      </c>
      <c r="F13" s="352"/>
      <c r="G13" s="353" t="s">
        <v>28</v>
      </c>
      <c r="H13" s="767" t="s">
        <v>474</v>
      </c>
    </row>
    <row r="14" spans="1:8" ht="28" customHeight="1">
      <c r="A14" s="773"/>
      <c r="B14" s="331"/>
      <c r="C14" s="333"/>
      <c r="D14" s="348"/>
      <c r="E14" s="351"/>
      <c r="F14" s="352"/>
      <c r="G14" s="341"/>
      <c r="H14" s="767"/>
    </row>
    <row r="15" spans="1:8" ht="28" customHeight="1">
      <c r="A15" s="773"/>
      <c r="B15" s="331">
        <v>4</v>
      </c>
      <c r="C15" s="333" t="s">
        <v>441</v>
      </c>
      <c r="D15" s="348" t="s">
        <v>475</v>
      </c>
      <c r="E15" s="351" t="s">
        <v>339</v>
      </c>
      <c r="F15" s="352"/>
      <c r="G15" s="353" t="s">
        <v>28</v>
      </c>
      <c r="H15" s="767" t="s">
        <v>477</v>
      </c>
    </row>
    <row r="16" spans="1:8" ht="28" customHeight="1">
      <c r="A16" s="773"/>
      <c r="B16" s="331"/>
      <c r="C16" s="333"/>
      <c r="D16" s="348"/>
      <c r="E16" s="351"/>
      <c r="F16" s="352"/>
      <c r="G16" s="341"/>
      <c r="H16" s="767"/>
    </row>
    <row r="17" spans="1:8" ht="28" customHeight="1">
      <c r="A17" s="773"/>
      <c r="B17" s="331">
        <v>5</v>
      </c>
      <c r="C17" s="333" t="s">
        <v>36</v>
      </c>
      <c r="D17" s="348" t="s">
        <v>37</v>
      </c>
      <c r="E17" s="337" t="s">
        <v>331</v>
      </c>
      <c r="F17" s="339" t="s">
        <v>55</v>
      </c>
      <c r="G17" s="349" t="s">
        <v>38</v>
      </c>
      <c r="H17" s="767" t="s">
        <v>478</v>
      </c>
    </row>
    <row r="18" spans="1:8" ht="28" customHeight="1">
      <c r="A18" s="773"/>
      <c r="B18" s="331"/>
      <c r="C18" s="333"/>
      <c r="D18" s="348"/>
      <c r="E18" s="337"/>
      <c r="F18" s="339"/>
      <c r="G18" s="350"/>
      <c r="H18" s="767"/>
    </row>
    <row r="19" spans="1:8" ht="28" customHeight="1">
      <c r="A19" s="773"/>
      <c r="B19" s="331">
        <v>6</v>
      </c>
      <c r="C19" s="333" t="s">
        <v>39</v>
      </c>
      <c r="D19" s="348" t="s">
        <v>40</v>
      </c>
      <c r="E19" s="355" t="s">
        <v>332</v>
      </c>
      <c r="F19" s="339" t="s">
        <v>326</v>
      </c>
      <c r="G19" s="349" t="s">
        <v>38</v>
      </c>
      <c r="H19" s="767" t="s">
        <v>526</v>
      </c>
    </row>
    <row r="20" spans="1:8" ht="28" customHeight="1">
      <c r="A20" s="773"/>
      <c r="B20" s="331"/>
      <c r="C20" s="333"/>
      <c r="D20" s="348"/>
      <c r="E20" s="355"/>
      <c r="F20" s="339"/>
      <c r="G20" s="350"/>
      <c r="H20" s="767"/>
    </row>
    <row r="21" spans="1:8" ht="28" customHeight="1">
      <c r="A21" s="773"/>
      <c r="B21" s="331">
        <v>7</v>
      </c>
      <c r="C21" s="333" t="s">
        <v>41</v>
      </c>
      <c r="D21" s="348" t="s">
        <v>42</v>
      </c>
      <c r="E21" s="355" t="s">
        <v>333</v>
      </c>
      <c r="F21" s="339" t="s">
        <v>281</v>
      </c>
      <c r="G21" s="349" t="s">
        <v>38</v>
      </c>
      <c r="H21" s="767" t="s">
        <v>527</v>
      </c>
    </row>
    <row r="22" spans="1:8" ht="28" customHeight="1">
      <c r="A22" s="773"/>
      <c r="B22" s="331"/>
      <c r="C22" s="333"/>
      <c r="D22" s="348"/>
      <c r="E22" s="355"/>
      <c r="F22" s="339"/>
      <c r="G22" s="350"/>
      <c r="H22" s="767"/>
    </row>
    <row r="23" spans="1:8" ht="28" customHeight="1">
      <c r="A23" s="773"/>
      <c r="B23" s="331">
        <v>8</v>
      </c>
      <c r="C23" s="333" t="s">
        <v>43</v>
      </c>
      <c r="D23" s="348" t="s">
        <v>44</v>
      </c>
      <c r="E23" s="351" t="s">
        <v>334</v>
      </c>
      <c r="F23" s="354" t="s">
        <v>292</v>
      </c>
      <c r="G23" s="353" t="s">
        <v>28</v>
      </c>
      <c r="H23" s="767" t="s">
        <v>479</v>
      </c>
    </row>
    <row r="24" spans="1:8" ht="28" customHeight="1">
      <c r="A24" s="773"/>
      <c r="B24" s="331"/>
      <c r="C24" s="333"/>
      <c r="D24" s="348"/>
      <c r="E24" s="351"/>
      <c r="F24" s="354"/>
      <c r="G24" s="341"/>
      <c r="H24" s="767"/>
    </row>
    <row r="25" spans="1:8" ht="28" customHeight="1">
      <c r="A25" s="773"/>
      <c r="B25" s="331">
        <v>9</v>
      </c>
      <c r="C25" s="333" t="s">
        <v>443</v>
      </c>
      <c r="D25" s="348" t="s">
        <v>480</v>
      </c>
      <c r="E25" s="337" t="s">
        <v>335</v>
      </c>
      <c r="F25" s="352"/>
      <c r="G25" s="353" t="s">
        <v>28</v>
      </c>
      <c r="H25" s="767" t="s">
        <v>483</v>
      </c>
    </row>
    <row r="26" spans="1:8" ht="28" customHeight="1">
      <c r="A26" s="773"/>
      <c r="B26" s="331"/>
      <c r="C26" s="333"/>
      <c r="D26" s="348"/>
      <c r="E26" s="337"/>
      <c r="F26" s="352"/>
      <c r="G26" s="341"/>
      <c r="H26" s="767"/>
    </row>
    <row r="27" spans="1:8" ht="28" customHeight="1">
      <c r="A27" s="773"/>
      <c r="B27" s="331">
        <v>10</v>
      </c>
      <c r="C27" s="333" t="s">
        <v>437</v>
      </c>
      <c r="D27" s="348" t="s">
        <v>481</v>
      </c>
      <c r="E27" s="355" t="s">
        <v>336</v>
      </c>
      <c r="F27" s="352"/>
      <c r="G27" s="353" t="s">
        <v>28</v>
      </c>
      <c r="H27" s="767" t="s">
        <v>482</v>
      </c>
    </row>
    <row r="28" spans="1:8" ht="28" customHeight="1">
      <c r="A28" s="773"/>
      <c r="B28" s="331"/>
      <c r="C28" s="333"/>
      <c r="D28" s="348"/>
      <c r="E28" s="355"/>
      <c r="F28" s="352"/>
      <c r="G28" s="341"/>
      <c r="H28" s="767"/>
    </row>
    <row r="29" spans="1:8" ht="28" customHeight="1">
      <c r="A29" s="773"/>
      <c r="B29" s="331">
        <v>11</v>
      </c>
      <c r="C29" s="333" t="s">
        <v>293</v>
      </c>
      <c r="D29" s="348" t="s">
        <v>291</v>
      </c>
      <c r="E29" s="351" t="s">
        <v>337</v>
      </c>
      <c r="F29" s="339" t="s">
        <v>48</v>
      </c>
      <c r="G29" s="353" t="s">
        <v>28</v>
      </c>
      <c r="H29" s="767" t="s">
        <v>486</v>
      </c>
    </row>
    <row r="30" spans="1:8" ht="51" customHeight="1">
      <c r="A30" s="773"/>
      <c r="B30" s="331"/>
      <c r="C30" s="333"/>
      <c r="D30" s="348"/>
      <c r="E30" s="351"/>
      <c r="F30" s="339"/>
      <c r="G30" s="341"/>
      <c r="H30" s="767"/>
    </row>
    <row r="31" spans="1:8" ht="28" customHeight="1">
      <c r="A31" s="773"/>
      <c r="B31" s="331">
        <v>12</v>
      </c>
      <c r="C31" s="333" t="s">
        <v>294</v>
      </c>
      <c r="D31" s="348" t="s">
        <v>325</v>
      </c>
      <c r="E31" s="351" t="s">
        <v>340</v>
      </c>
      <c r="F31" s="363">
        <v>0.95</v>
      </c>
      <c r="G31" s="353" t="s">
        <v>28</v>
      </c>
      <c r="H31" s="767" t="s">
        <v>485</v>
      </c>
    </row>
    <row r="32" spans="1:8" ht="28" customHeight="1">
      <c r="A32" s="773"/>
      <c r="B32" s="331"/>
      <c r="C32" s="333"/>
      <c r="D32" s="348"/>
      <c r="E32" s="351"/>
      <c r="F32" s="339"/>
      <c r="G32" s="341"/>
      <c r="H32" s="767"/>
    </row>
    <row r="33" spans="1:8" ht="42" customHeight="1">
      <c r="A33" s="773"/>
      <c r="B33" s="331">
        <v>13</v>
      </c>
      <c r="C33" s="333" t="s">
        <v>531</v>
      </c>
      <c r="D33" s="362" t="s">
        <v>295</v>
      </c>
      <c r="E33" s="351" t="s">
        <v>409</v>
      </c>
      <c r="F33" s="339" t="s">
        <v>296</v>
      </c>
      <c r="G33" s="353" t="s">
        <v>28</v>
      </c>
      <c r="H33" s="767" t="s">
        <v>484</v>
      </c>
    </row>
    <row r="34" spans="1:8" ht="64" customHeight="1">
      <c r="A34" s="773"/>
      <c r="B34" s="331"/>
      <c r="C34" s="333"/>
      <c r="D34" s="362"/>
      <c r="E34" s="351"/>
      <c r="F34" s="339"/>
      <c r="G34" s="341"/>
      <c r="H34" s="767"/>
    </row>
    <row r="35" spans="1:8" ht="28" customHeight="1">
      <c r="A35" s="773"/>
      <c r="B35" s="331">
        <v>14</v>
      </c>
      <c r="C35" s="333" t="s">
        <v>532</v>
      </c>
      <c r="D35" s="348" t="s">
        <v>54</v>
      </c>
      <c r="E35" s="355" t="s">
        <v>338</v>
      </c>
      <c r="F35" s="339" t="s">
        <v>55</v>
      </c>
      <c r="G35" s="353" t="s">
        <v>28</v>
      </c>
      <c r="H35" s="767" t="s">
        <v>487</v>
      </c>
    </row>
    <row r="36" spans="1:8" ht="28" customHeight="1" thickBot="1">
      <c r="A36" s="774"/>
      <c r="B36" s="356"/>
      <c r="C36" s="357"/>
      <c r="D36" s="358"/>
      <c r="E36" s="359"/>
      <c r="F36" s="360"/>
      <c r="G36" s="361"/>
      <c r="H36" s="768"/>
    </row>
    <row r="37" spans="1:8" ht="28" customHeight="1">
      <c r="A37" s="385" t="s">
        <v>56</v>
      </c>
      <c r="B37" s="387">
        <v>15</v>
      </c>
      <c r="C37" s="388" t="s">
        <v>57</v>
      </c>
      <c r="D37" s="389" t="s">
        <v>58</v>
      </c>
      <c r="E37" s="390" t="s">
        <v>341</v>
      </c>
      <c r="F37" s="392">
        <v>0.85</v>
      </c>
      <c r="G37" s="376" t="s">
        <v>38</v>
      </c>
      <c r="H37" s="769" t="s">
        <v>341</v>
      </c>
    </row>
    <row r="38" spans="1:8" ht="28" customHeight="1">
      <c r="A38" s="385"/>
      <c r="B38" s="378"/>
      <c r="C38" s="380"/>
      <c r="D38" s="382"/>
      <c r="E38" s="337"/>
      <c r="F38" s="384"/>
      <c r="G38" s="350"/>
      <c r="H38" s="763"/>
    </row>
    <row r="39" spans="1:8" ht="28" customHeight="1">
      <c r="A39" s="385"/>
      <c r="B39" s="377">
        <v>16</v>
      </c>
      <c r="C39" s="379" t="s">
        <v>420</v>
      </c>
      <c r="D39" s="381" t="s">
        <v>419</v>
      </c>
      <c r="E39" s="337"/>
      <c r="F39" s="383">
        <v>0.1</v>
      </c>
      <c r="G39" s="349" t="s">
        <v>38</v>
      </c>
      <c r="H39" s="763" t="s">
        <v>447</v>
      </c>
    </row>
    <row r="40" spans="1:8" ht="28" customHeight="1">
      <c r="A40" s="385"/>
      <c r="B40" s="378"/>
      <c r="C40" s="380"/>
      <c r="D40" s="382"/>
      <c r="E40" s="337"/>
      <c r="F40" s="384"/>
      <c r="G40" s="350"/>
      <c r="H40" s="763"/>
    </row>
    <row r="41" spans="1:8" ht="28" customHeight="1">
      <c r="A41" s="385"/>
      <c r="B41" s="377">
        <v>17</v>
      </c>
      <c r="C41" s="379" t="s">
        <v>421</v>
      </c>
      <c r="D41" s="381" t="s">
        <v>422</v>
      </c>
      <c r="E41" s="337"/>
      <c r="F41" s="383">
        <v>0.1</v>
      </c>
      <c r="G41" s="349" t="s">
        <v>38</v>
      </c>
      <c r="H41" s="763" t="s">
        <v>448</v>
      </c>
    </row>
    <row r="42" spans="1:8" ht="28" customHeight="1">
      <c r="A42" s="385"/>
      <c r="B42" s="378"/>
      <c r="C42" s="380"/>
      <c r="D42" s="382"/>
      <c r="E42" s="337"/>
      <c r="F42" s="384"/>
      <c r="G42" s="350"/>
      <c r="H42" s="763"/>
    </row>
    <row r="43" spans="1:8" ht="28" customHeight="1">
      <c r="A43" s="385"/>
      <c r="B43" s="331">
        <v>18</v>
      </c>
      <c r="C43" s="374" t="s">
        <v>59</v>
      </c>
      <c r="D43" s="375" t="s">
        <v>60</v>
      </c>
      <c r="E43" s="337"/>
      <c r="F43" s="363">
        <v>1</v>
      </c>
      <c r="G43" s="349" t="s">
        <v>38</v>
      </c>
      <c r="H43" s="763" t="s">
        <v>449</v>
      </c>
    </row>
    <row r="44" spans="1:8" ht="32.25" customHeight="1">
      <c r="A44" s="385"/>
      <c r="B44" s="331"/>
      <c r="C44" s="374"/>
      <c r="D44" s="375"/>
      <c r="E44" s="337"/>
      <c r="F44" s="339"/>
      <c r="G44" s="350"/>
      <c r="H44" s="763"/>
    </row>
    <row r="45" spans="1:8" ht="28" customHeight="1">
      <c r="A45" s="385"/>
      <c r="B45" s="331">
        <v>19</v>
      </c>
      <c r="C45" s="379" t="s">
        <v>61</v>
      </c>
      <c r="D45" s="381" t="s">
        <v>62</v>
      </c>
      <c r="E45" s="337"/>
      <c r="F45" s="383">
        <v>0.95</v>
      </c>
      <c r="G45" s="349" t="s">
        <v>38</v>
      </c>
      <c r="H45" s="763" t="s">
        <v>450</v>
      </c>
    </row>
    <row r="46" spans="1:8" ht="28" customHeight="1" thickBot="1">
      <c r="A46" s="386"/>
      <c r="B46" s="396"/>
      <c r="C46" s="397"/>
      <c r="D46" s="398"/>
      <c r="E46" s="391"/>
      <c r="F46" s="399"/>
      <c r="G46" s="400"/>
      <c r="H46" s="764"/>
    </row>
    <row r="47" spans="1:8" ht="28" customHeight="1">
      <c r="A47" s="364" t="s">
        <v>506</v>
      </c>
      <c r="B47" s="367">
        <v>20</v>
      </c>
      <c r="C47" s="369" t="s">
        <v>66</v>
      </c>
      <c r="D47" s="371" t="s">
        <v>67</v>
      </c>
      <c r="E47" s="373" t="s">
        <v>342</v>
      </c>
      <c r="F47" s="394"/>
      <c r="G47" s="395" t="s">
        <v>38</v>
      </c>
      <c r="H47" s="765" t="s">
        <v>451</v>
      </c>
    </row>
    <row r="48" spans="1:8" ht="28" customHeight="1">
      <c r="A48" s="365"/>
      <c r="B48" s="368"/>
      <c r="C48" s="370"/>
      <c r="D48" s="372"/>
      <c r="E48" s="337"/>
      <c r="F48" s="352"/>
      <c r="G48" s="350"/>
      <c r="H48" s="757"/>
    </row>
    <row r="49" spans="1:8" ht="28" customHeight="1">
      <c r="A49" s="365"/>
      <c r="B49" s="368">
        <v>21</v>
      </c>
      <c r="C49" s="370" t="s">
        <v>68</v>
      </c>
      <c r="D49" s="372" t="s">
        <v>427</v>
      </c>
      <c r="E49" s="337" t="s">
        <v>343</v>
      </c>
      <c r="F49" s="363">
        <v>0.8</v>
      </c>
      <c r="G49" s="353" t="s">
        <v>28</v>
      </c>
      <c r="H49" s="757" t="s">
        <v>452</v>
      </c>
    </row>
    <row r="50" spans="1:8" ht="28" customHeight="1">
      <c r="A50" s="365"/>
      <c r="B50" s="368"/>
      <c r="C50" s="370"/>
      <c r="D50" s="372"/>
      <c r="E50" s="337"/>
      <c r="F50" s="339"/>
      <c r="G50" s="341"/>
      <c r="H50" s="757"/>
    </row>
    <row r="51" spans="1:8" ht="28" customHeight="1">
      <c r="A51" s="365"/>
      <c r="B51" s="368">
        <v>22</v>
      </c>
      <c r="C51" s="370" t="s">
        <v>73</v>
      </c>
      <c r="D51" s="372" t="s">
        <v>74</v>
      </c>
      <c r="E51" s="351" t="s">
        <v>344</v>
      </c>
      <c r="F51" s="393"/>
      <c r="G51" s="349" t="s">
        <v>38</v>
      </c>
      <c r="H51" s="757" t="s">
        <v>344</v>
      </c>
    </row>
    <row r="52" spans="1:8" ht="28" customHeight="1" thickBot="1">
      <c r="A52" s="365"/>
      <c r="B52" s="368"/>
      <c r="C52" s="370"/>
      <c r="D52" s="372"/>
      <c r="E52" s="351"/>
      <c r="F52" s="393"/>
      <c r="G52" s="350"/>
      <c r="H52" s="757"/>
    </row>
    <row r="53" spans="1:8" ht="28" customHeight="1">
      <c r="A53" s="365"/>
      <c r="B53" s="368">
        <v>23</v>
      </c>
      <c r="C53" s="370" t="s">
        <v>79</v>
      </c>
      <c r="D53" s="372" t="s">
        <v>80</v>
      </c>
      <c r="E53" s="406" t="s">
        <v>345</v>
      </c>
      <c r="F53" s="407">
        <v>15</v>
      </c>
      <c r="G53" s="349" t="s">
        <v>38</v>
      </c>
      <c r="H53" s="766" t="s">
        <v>345</v>
      </c>
    </row>
    <row r="54" spans="1:8" ht="28" customHeight="1">
      <c r="A54" s="365"/>
      <c r="B54" s="368"/>
      <c r="C54" s="370"/>
      <c r="D54" s="372"/>
      <c r="E54" s="351"/>
      <c r="F54" s="407"/>
      <c r="G54" s="350"/>
      <c r="H54" s="757"/>
    </row>
    <row r="55" spans="1:8" ht="28" customHeight="1">
      <c r="A55" s="365"/>
      <c r="B55" s="368">
        <v>24</v>
      </c>
      <c r="C55" s="370" t="s">
        <v>300</v>
      </c>
      <c r="D55" s="372" t="s">
        <v>82</v>
      </c>
      <c r="E55" s="337" t="s">
        <v>346</v>
      </c>
      <c r="F55" s="363">
        <v>0.85</v>
      </c>
      <c r="G55" s="353" t="s">
        <v>28</v>
      </c>
      <c r="H55" s="757" t="s">
        <v>346</v>
      </c>
    </row>
    <row r="56" spans="1:8" ht="28" customHeight="1">
      <c r="A56" s="365"/>
      <c r="B56" s="368"/>
      <c r="C56" s="370"/>
      <c r="D56" s="372"/>
      <c r="E56" s="337"/>
      <c r="F56" s="339"/>
      <c r="G56" s="341"/>
      <c r="H56" s="757"/>
    </row>
    <row r="57" spans="1:8" ht="28" customHeight="1">
      <c r="A57" s="365"/>
      <c r="B57" s="368">
        <v>25</v>
      </c>
      <c r="C57" s="370" t="s">
        <v>83</v>
      </c>
      <c r="D57" s="372" t="s">
        <v>84</v>
      </c>
      <c r="E57" s="351" t="s">
        <v>347</v>
      </c>
      <c r="F57" s="339" t="s">
        <v>72</v>
      </c>
      <c r="G57" s="349" t="s">
        <v>38</v>
      </c>
      <c r="H57" s="757" t="s">
        <v>347</v>
      </c>
    </row>
    <row r="58" spans="1:8" ht="28" customHeight="1" thickBot="1">
      <c r="A58" s="366"/>
      <c r="B58" s="401"/>
      <c r="C58" s="402"/>
      <c r="D58" s="403"/>
      <c r="E58" s="404"/>
      <c r="F58" s="405"/>
      <c r="G58" s="400"/>
      <c r="H58" s="758"/>
    </row>
    <row r="59" spans="1:8" ht="28" customHeight="1">
      <c r="A59" s="412" t="s">
        <v>86</v>
      </c>
      <c r="B59" s="414">
        <v>26</v>
      </c>
      <c r="C59" s="415" t="s">
        <v>301</v>
      </c>
      <c r="D59" s="416" t="s">
        <v>88</v>
      </c>
      <c r="E59" s="417" t="s">
        <v>348</v>
      </c>
      <c r="F59" s="418">
        <v>1</v>
      </c>
      <c r="G59" s="408" t="s">
        <v>28</v>
      </c>
      <c r="H59" s="759" t="s">
        <v>348</v>
      </c>
    </row>
    <row r="60" spans="1:8" ht="28" customHeight="1">
      <c r="A60" s="413"/>
      <c r="B60" s="409"/>
      <c r="C60" s="410"/>
      <c r="D60" s="411"/>
      <c r="E60" s="351"/>
      <c r="F60" s="339"/>
      <c r="G60" s="341"/>
      <c r="H60" s="760"/>
    </row>
    <row r="61" spans="1:8" ht="28" customHeight="1">
      <c r="A61" s="413"/>
      <c r="B61" s="409">
        <v>27</v>
      </c>
      <c r="C61" s="410" t="s">
        <v>89</v>
      </c>
      <c r="D61" s="411" t="s">
        <v>90</v>
      </c>
      <c r="E61" s="337" t="s">
        <v>349</v>
      </c>
      <c r="F61" s="339" t="s">
        <v>91</v>
      </c>
      <c r="G61" s="349" t="s">
        <v>38</v>
      </c>
      <c r="H61" s="760" t="s">
        <v>349</v>
      </c>
    </row>
    <row r="62" spans="1:8" ht="28" customHeight="1">
      <c r="A62" s="413"/>
      <c r="B62" s="409"/>
      <c r="C62" s="410"/>
      <c r="D62" s="411"/>
      <c r="E62" s="337"/>
      <c r="F62" s="339"/>
      <c r="G62" s="350"/>
      <c r="H62" s="760"/>
    </row>
    <row r="63" spans="1:8" ht="28" customHeight="1">
      <c r="A63" s="413"/>
      <c r="B63" s="409">
        <v>28</v>
      </c>
      <c r="C63" s="410" t="s">
        <v>302</v>
      </c>
      <c r="D63" s="411" t="s">
        <v>93</v>
      </c>
      <c r="E63" s="337" t="s">
        <v>350</v>
      </c>
      <c r="F63" s="339" t="s">
        <v>94</v>
      </c>
      <c r="G63" s="353" t="s">
        <v>28</v>
      </c>
      <c r="H63" s="760" t="s">
        <v>350</v>
      </c>
    </row>
    <row r="64" spans="1:8" ht="28" customHeight="1" thickBot="1">
      <c r="A64" s="413"/>
      <c r="B64" s="419"/>
      <c r="C64" s="420"/>
      <c r="D64" s="421"/>
      <c r="E64" s="422"/>
      <c r="F64" s="427"/>
      <c r="G64" s="428"/>
      <c r="H64" s="761"/>
    </row>
    <row r="65" spans="1:8" ht="28" customHeight="1">
      <c r="A65" s="429" t="s">
        <v>96</v>
      </c>
      <c r="B65" s="432">
        <v>29</v>
      </c>
      <c r="C65" s="433" t="s">
        <v>97</v>
      </c>
      <c r="D65" s="434" t="s">
        <v>98</v>
      </c>
      <c r="E65" s="336" t="s">
        <v>351</v>
      </c>
      <c r="F65" s="435">
        <v>0.8</v>
      </c>
      <c r="G65" s="436" t="s">
        <v>38</v>
      </c>
      <c r="H65" s="762" t="s">
        <v>351</v>
      </c>
    </row>
    <row r="66" spans="1:8" ht="28" customHeight="1">
      <c r="A66" s="430"/>
      <c r="B66" s="426"/>
      <c r="C66" s="423"/>
      <c r="D66" s="424"/>
      <c r="E66" s="337"/>
      <c r="F66" s="339"/>
      <c r="G66" s="437"/>
      <c r="H66" s="753"/>
    </row>
    <row r="67" spans="1:8" ht="28" customHeight="1">
      <c r="A67" s="430"/>
      <c r="B67" s="426">
        <v>30</v>
      </c>
      <c r="C67" s="423" t="s">
        <v>99</v>
      </c>
      <c r="D67" s="424" t="s">
        <v>100</v>
      </c>
      <c r="E67" s="337" t="s">
        <v>352</v>
      </c>
      <c r="F67" s="339" t="s">
        <v>101</v>
      </c>
      <c r="G67" s="425" t="s">
        <v>28</v>
      </c>
      <c r="H67" s="753" t="s">
        <v>352</v>
      </c>
    </row>
    <row r="68" spans="1:8" ht="28" customHeight="1">
      <c r="A68" s="430"/>
      <c r="B68" s="426"/>
      <c r="C68" s="423"/>
      <c r="D68" s="424"/>
      <c r="E68" s="337"/>
      <c r="F68" s="339"/>
      <c r="G68" s="425"/>
      <c r="H68" s="753"/>
    </row>
    <row r="69" spans="1:8" ht="28" customHeight="1">
      <c r="A69" s="430"/>
      <c r="B69" s="426">
        <v>31</v>
      </c>
      <c r="C69" s="423" t="s">
        <v>102</v>
      </c>
      <c r="D69" s="424" t="s">
        <v>103</v>
      </c>
      <c r="E69" s="337" t="s">
        <v>353</v>
      </c>
      <c r="F69" s="339" t="s">
        <v>104</v>
      </c>
      <c r="G69" s="437" t="s">
        <v>38</v>
      </c>
      <c r="H69" s="753" t="s">
        <v>353</v>
      </c>
    </row>
    <row r="70" spans="1:8" ht="28" customHeight="1">
      <c r="A70" s="430"/>
      <c r="B70" s="426"/>
      <c r="C70" s="423"/>
      <c r="D70" s="424"/>
      <c r="E70" s="337"/>
      <c r="F70" s="339"/>
      <c r="G70" s="437"/>
      <c r="H70" s="753"/>
    </row>
    <row r="71" spans="1:8" ht="28" customHeight="1">
      <c r="A71" s="430"/>
      <c r="B71" s="426">
        <v>32</v>
      </c>
      <c r="C71" s="423" t="s">
        <v>105</v>
      </c>
      <c r="D71" s="424" t="s">
        <v>106</v>
      </c>
      <c r="E71" s="337" t="s">
        <v>354</v>
      </c>
      <c r="F71" s="407">
        <v>7</v>
      </c>
      <c r="G71" s="437" t="s">
        <v>38</v>
      </c>
      <c r="H71" s="753" t="s">
        <v>354</v>
      </c>
    </row>
    <row r="72" spans="1:8" ht="28" customHeight="1">
      <c r="A72" s="430"/>
      <c r="B72" s="426"/>
      <c r="C72" s="423"/>
      <c r="D72" s="424"/>
      <c r="E72" s="337"/>
      <c r="F72" s="407"/>
      <c r="G72" s="437"/>
      <c r="H72" s="753"/>
    </row>
    <row r="73" spans="1:8" ht="28" customHeight="1">
      <c r="A73" s="430"/>
      <c r="B73" s="426">
        <v>33</v>
      </c>
      <c r="C73" s="423" t="s">
        <v>303</v>
      </c>
      <c r="D73" s="424" t="s">
        <v>108</v>
      </c>
      <c r="E73" s="337" t="s">
        <v>355</v>
      </c>
      <c r="F73" s="363">
        <v>0.5</v>
      </c>
      <c r="G73" s="425" t="s">
        <v>28</v>
      </c>
      <c r="H73" s="753" t="s">
        <v>355</v>
      </c>
    </row>
    <row r="74" spans="1:8" ht="28" customHeight="1">
      <c r="A74" s="430"/>
      <c r="B74" s="426"/>
      <c r="C74" s="423"/>
      <c r="D74" s="424"/>
      <c r="E74" s="337"/>
      <c r="F74" s="339"/>
      <c r="G74" s="425"/>
      <c r="H74" s="753"/>
    </row>
    <row r="75" spans="1:8" ht="28" customHeight="1">
      <c r="A75" s="430"/>
      <c r="B75" s="426">
        <v>34</v>
      </c>
      <c r="C75" s="423" t="s">
        <v>304</v>
      </c>
      <c r="D75" s="424" t="s">
        <v>110</v>
      </c>
      <c r="E75" s="337" t="s">
        <v>356</v>
      </c>
      <c r="F75" s="363">
        <v>0.1</v>
      </c>
      <c r="G75" s="425" t="s">
        <v>28</v>
      </c>
      <c r="H75" s="753" t="s">
        <v>356</v>
      </c>
    </row>
    <row r="76" spans="1:8" ht="28" customHeight="1">
      <c r="A76" s="430"/>
      <c r="B76" s="426"/>
      <c r="C76" s="423"/>
      <c r="D76" s="424"/>
      <c r="E76" s="337"/>
      <c r="F76" s="339"/>
      <c r="G76" s="425"/>
      <c r="H76" s="753"/>
    </row>
    <row r="77" spans="1:8" ht="28" customHeight="1">
      <c r="A77" s="430"/>
      <c r="B77" s="426">
        <v>35</v>
      </c>
      <c r="C77" s="423" t="s">
        <v>111</v>
      </c>
      <c r="D77" s="424" t="s">
        <v>494</v>
      </c>
      <c r="E77" s="337" t="s">
        <v>357</v>
      </c>
      <c r="F77" s="339" t="s">
        <v>113</v>
      </c>
      <c r="G77" s="437" t="s">
        <v>38</v>
      </c>
      <c r="H77" s="753" t="s">
        <v>495</v>
      </c>
    </row>
    <row r="78" spans="1:8" ht="28" customHeight="1">
      <c r="A78" s="430"/>
      <c r="B78" s="426"/>
      <c r="C78" s="423"/>
      <c r="D78" s="424"/>
      <c r="E78" s="337"/>
      <c r="F78" s="339"/>
      <c r="G78" s="437"/>
      <c r="H78" s="753"/>
    </row>
    <row r="79" spans="1:8" ht="28" customHeight="1">
      <c r="A79" s="430"/>
      <c r="B79" s="426">
        <v>36</v>
      </c>
      <c r="C79" s="423" t="s">
        <v>114</v>
      </c>
      <c r="D79" s="424" t="s">
        <v>115</v>
      </c>
      <c r="E79" s="355" t="s">
        <v>358</v>
      </c>
      <c r="F79" s="339" t="s">
        <v>116</v>
      </c>
      <c r="G79" s="437" t="s">
        <v>38</v>
      </c>
      <c r="H79" s="753" t="s">
        <v>453</v>
      </c>
    </row>
    <row r="80" spans="1:8" ht="28" customHeight="1">
      <c r="A80" s="430"/>
      <c r="B80" s="426"/>
      <c r="C80" s="423"/>
      <c r="D80" s="424"/>
      <c r="E80" s="355"/>
      <c r="F80" s="339"/>
      <c r="G80" s="437"/>
      <c r="H80" s="753"/>
    </row>
    <row r="81" spans="1:8" ht="28" customHeight="1">
      <c r="A81" s="430"/>
      <c r="B81" s="426">
        <v>37</v>
      </c>
      <c r="C81" s="423" t="s">
        <v>117</v>
      </c>
      <c r="D81" s="424" t="s">
        <v>118</v>
      </c>
      <c r="E81" s="351" t="s">
        <v>359</v>
      </c>
      <c r="F81" s="352"/>
      <c r="G81" s="437" t="s">
        <v>38</v>
      </c>
      <c r="H81" s="753" t="s">
        <v>359</v>
      </c>
    </row>
    <row r="82" spans="1:8" ht="28" customHeight="1" thickBot="1">
      <c r="A82" s="431"/>
      <c r="B82" s="438"/>
      <c r="C82" s="439"/>
      <c r="D82" s="440"/>
      <c r="E82" s="441"/>
      <c r="F82" s="442"/>
      <c r="G82" s="443"/>
      <c r="H82" s="754"/>
    </row>
    <row r="83" spans="1:8" ht="28" customHeight="1">
      <c r="A83" s="468" t="s">
        <v>120</v>
      </c>
      <c r="B83" s="447">
        <v>38</v>
      </c>
      <c r="C83" s="448" t="s">
        <v>305</v>
      </c>
      <c r="D83" s="449" t="s">
        <v>282</v>
      </c>
      <c r="E83" s="390" t="s">
        <v>360</v>
      </c>
      <c r="F83" s="384">
        <v>0.85</v>
      </c>
      <c r="G83" s="350" t="s">
        <v>38</v>
      </c>
      <c r="H83" s="755" t="s">
        <v>454</v>
      </c>
    </row>
    <row r="84" spans="1:8" ht="28" customHeight="1">
      <c r="A84" s="469"/>
      <c r="B84" s="444"/>
      <c r="C84" s="445"/>
      <c r="D84" s="446"/>
      <c r="E84" s="337"/>
      <c r="F84" s="339"/>
      <c r="G84" s="437"/>
      <c r="H84" s="750"/>
    </row>
    <row r="85" spans="1:8" ht="28" customHeight="1">
      <c r="A85" s="469"/>
      <c r="B85" s="444">
        <v>39</v>
      </c>
      <c r="C85" s="445" t="s">
        <v>123</v>
      </c>
      <c r="D85" s="446" t="s">
        <v>124</v>
      </c>
      <c r="E85" s="337" t="s">
        <v>361</v>
      </c>
      <c r="F85" s="339">
        <v>3</v>
      </c>
      <c r="G85" s="425" t="s">
        <v>28</v>
      </c>
      <c r="H85" s="750" t="s">
        <v>361</v>
      </c>
    </row>
    <row r="86" spans="1:8" ht="28" customHeight="1">
      <c r="A86" s="469"/>
      <c r="B86" s="444"/>
      <c r="C86" s="445"/>
      <c r="D86" s="446"/>
      <c r="E86" s="337"/>
      <c r="F86" s="339"/>
      <c r="G86" s="425"/>
      <c r="H86" s="750"/>
    </row>
    <row r="87" spans="1:8" ht="28" customHeight="1">
      <c r="A87" s="469"/>
      <c r="B87" s="444">
        <v>40</v>
      </c>
      <c r="C87" s="445" t="s">
        <v>321</v>
      </c>
      <c r="D87" s="446" t="s">
        <v>283</v>
      </c>
      <c r="E87" s="450" t="s">
        <v>504</v>
      </c>
      <c r="F87" s="339"/>
      <c r="G87" s="425" t="s">
        <v>28</v>
      </c>
      <c r="H87" s="756" t="s">
        <v>507</v>
      </c>
    </row>
    <row r="88" spans="1:8" ht="28" customHeight="1">
      <c r="A88" s="469"/>
      <c r="B88" s="444"/>
      <c r="C88" s="445"/>
      <c r="D88" s="446"/>
      <c r="E88" s="450"/>
      <c r="F88" s="339"/>
      <c r="G88" s="425"/>
      <c r="H88" s="756"/>
    </row>
    <row r="89" spans="1:8" ht="28" customHeight="1">
      <c r="A89" s="469"/>
      <c r="B89" s="444">
        <v>41</v>
      </c>
      <c r="C89" s="445" t="s">
        <v>127</v>
      </c>
      <c r="D89" s="446" t="s">
        <v>128</v>
      </c>
      <c r="E89" s="337" t="s">
        <v>363</v>
      </c>
      <c r="F89" s="363">
        <v>0.4</v>
      </c>
      <c r="G89" s="425" t="s">
        <v>28</v>
      </c>
      <c r="H89" s="750" t="s">
        <v>363</v>
      </c>
    </row>
    <row r="90" spans="1:8" ht="28" customHeight="1">
      <c r="A90" s="469"/>
      <c r="B90" s="444"/>
      <c r="C90" s="445"/>
      <c r="D90" s="446"/>
      <c r="E90" s="337"/>
      <c r="F90" s="339"/>
      <c r="G90" s="425"/>
      <c r="H90" s="750"/>
    </row>
    <row r="91" spans="1:8" ht="28" customHeight="1">
      <c r="A91" s="469"/>
      <c r="B91" s="444">
        <v>42</v>
      </c>
      <c r="C91" s="445" t="s">
        <v>129</v>
      </c>
      <c r="D91" s="446" t="s">
        <v>130</v>
      </c>
      <c r="E91" s="337" t="s">
        <v>364</v>
      </c>
      <c r="F91" s="363">
        <v>0.3</v>
      </c>
      <c r="G91" s="425" t="s">
        <v>28</v>
      </c>
      <c r="H91" s="750" t="s">
        <v>364</v>
      </c>
    </row>
    <row r="92" spans="1:8" ht="28" customHeight="1">
      <c r="A92" s="469"/>
      <c r="B92" s="444"/>
      <c r="C92" s="445"/>
      <c r="D92" s="446"/>
      <c r="E92" s="337"/>
      <c r="F92" s="339"/>
      <c r="G92" s="425"/>
      <c r="H92" s="750"/>
    </row>
    <row r="93" spans="1:8" ht="28" customHeight="1">
      <c r="A93" s="469"/>
      <c r="B93" s="444">
        <v>43</v>
      </c>
      <c r="C93" s="445" t="s">
        <v>284</v>
      </c>
      <c r="D93" s="446" t="s">
        <v>285</v>
      </c>
      <c r="E93" s="337" t="s">
        <v>365</v>
      </c>
      <c r="F93" s="339" t="s">
        <v>133</v>
      </c>
      <c r="G93" s="425" t="s">
        <v>28</v>
      </c>
      <c r="H93" s="750" t="s">
        <v>365</v>
      </c>
    </row>
    <row r="94" spans="1:8" ht="28" customHeight="1">
      <c r="A94" s="469"/>
      <c r="B94" s="444"/>
      <c r="C94" s="445"/>
      <c r="D94" s="446"/>
      <c r="E94" s="337"/>
      <c r="F94" s="339"/>
      <c r="G94" s="425"/>
      <c r="H94" s="750"/>
    </row>
    <row r="95" spans="1:8" ht="28" customHeight="1">
      <c r="A95" s="469"/>
      <c r="B95" s="444">
        <v>44</v>
      </c>
      <c r="C95" s="445" t="s">
        <v>134</v>
      </c>
      <c r="D95" s="446" t="s">
        <v>135</v>
      </c>
      <c r="E95" s="337" t="s">
        <v>366</v>
      </c>
      <c r="F95" s="363">
        <v>0.27</v>
      </c>
      <c r="G95" s="425" t="s">
        <v>28</v>
      </c>
      <c r="H95" s="750" t="s">
        <v>366</v>
      </c>
    </row>
    <row r="96" spans="1:8" ht="28" customHeight="1">
      <c r="A96" s="469"/>
      <c r="B96" s="444"/>
      <c r="C96" s="445"/>
      <c r="D96" s="446"/>
      <c r="E96" s="337"/>
      <c r="F96" s="339"/>
      <c r="G96" s="425"/>
      <c r="H96" s="750"/>
    </row>
    <row r="97" spans="1:8" ht="28" customHeight="1">
      <c r="A97" s="469"/>
      <c r="B97" s="444">
        <v>45</v>
      </c>
      <c r="C97" s="445" t="s">
        <v>136</v>
      </c>
      <c r="D97" s="446" t="s">
        <v>137</v>
      </c>
      <c r="E97" s="351" t="s">
        <v>367</v>
      </c>
      <c r="F97" s="339" t="s">
        <v>281</v>
      </c>
      <c r="G97" s="425" t="s">
        <v>28</v>
      </c>
      <c r="H97" s="750" t="s">
        <v>455</v>
      </c>
    </row>
    <row r="98" spans="1:8" ht="28" customHeight="1">
      <c r="A98" s="469"/>
      <c r="B98" s="444"/>
      <c r="C98" s="445"/>
      <c r="D98" s="446"/>
      <c r="E98" s="351"/>
      <c r="F98" s="339"/>
      <c r="G98" s="425"/>
      <c r="H98" s="750"/>
    </row>
    <row r="99" spans="1:8" ht="28" customHeight="1">
      <c r="A99" s="469"/>
      <c r="B99" s="444">
        <v>46</v>
      </c>
      <c r="C99" s="445" t="s">
        <v>138</v>
      </c>
      <c r="D99" s="446" t="s">
        <v>139</v>
      </c>
      <c r="E99" s="351" t="s">
        <v>368</v>
      </c>
      <c r="F99" s="339" t="s">
        <v>281</v>
      </c>
      <c r="G99" s="425" t="s">
        <v>28</v>
      </c>
      <c r="H99" s="750" t="s">
        <v>368</v>
      </c>
    </row>
    <row r="100" spans="1:8" ht="28" customHeight="1">
      <c r="A100" s="469"/>
      <c r="B100" s="444"/>
      <c r="C100" s="445"/>
      <c r="D100" s="446"/>
      <c r="E100" s="351"/>
      <c r="F100" s="339"/>
      <c r="G100" s="425"/>
      <c r="H100" s="750"/>
    </row>
    <row r="101" spans="1:8" ht="28" customHeight="1">
      <c r="A101" s="469"/>
      <c r="B101" s="444">
        <v>47</v>
      </c>
      <c r="C101" s="445" t="s">
        <v>140</v>
      </c>
      <c r="D101" s="451" t="s">
        <v>141</v>
      </c>
      <c r="E101" s="355" t="s">
        <v>369</v>
      </c>
      <c r="F101" s="339" t="s">
        <v>281</v>
      </c>
      <c r="G101" s="437" t="s">
        <v>38</v>
      </c>
      <c r="H101" s="750" t="s">
        <v>369</v>
      </c>
    </row>
    <row r="102" spans="1:8" ht="28" customHeight="1">
      <c r="A102" s="469"/>
      <c r="B102" s="444"/>
      <c r="C102" s="445"/>
      <c r="D102" s="451"/>
      <c r="E102" s="355"/>
      <c r="F102" s="339"/>
      <c r="G102" s="437"/>
      <c r="H102" s="750"/>
    </row>
    <row r="103" spans="1:8" ht="28" customHeight="1">
      <c r="A103" s="469"/>
      <c r="B103" s="444">
        <v>48</v>
      </c>
      <c r="C103" s="445" t="s">
        <v>142</v>
      </c>
      <c r="D103" s="446" t="s">
        <v>143</v>
      </c>
      <c r="E103" s="355" t="s">
        <v>370</v>
      </c>
      <c r="F103" s="339" t="s">
        <v>281</v>
      </c>
      <c r="G103" s="437" t="s">
        <v>38</v>
      </c>
      <c r="H103" s="750" t="s">
        <v>370</v>
      </c>
    </row>
    <row r="104" spans="1:8" ht="47" customHeight="1">
      <c r="A104" s="469"/>
      <c r="B104" s="444"/>
      <c r="C104" s="445"/>
      <c r="D104" s="446"/>
      <c r="E104" s="355"/>
      <c r="F104" s="339"/>
      <c r="G104" s="437"/>
      <c r="H104" s="750"/>
    </row>
    <row r="105" spans="1:8" ht="28" customHeight="1">
      <c r="A105" s="469"/>
      <c r="B105" s="444">
        <v>49</v>
      </c>
      <c r="C105" s="445" t="s">
        <v>144</v>
      </c>
      <c r="D105" s="446" t="s">
        <v>145</v>
      </c>
      <c r="E105" s="351" t="s">
        <v>371</v>
      </c>
      <c r="F105" s="339" t="s">
        <v>133</v>
      </c>
      <c r="G105" s="425" t="s">
        <v>28</v>
      </c>
      <c r="H105" s="750" t="s">
        <v>456</v>
      </c>
    </row>
    <row r="106" spans="1:8" ht="28" customHeight="1">
      <c r="A106" s="469"/>
      <c r="B106" s="444"/>
      <c r="C106" s="445"/>
      <c r="D106" s="446"/>
      <c r="E106" s="351"/>
      <c r="F106" s="339"/>
      <c r="G106" s="425"/>
      <c r="H106" s="750"/>
    </row>
    <row r="107" spans="1:8" ht="28" customHeight="1">
      <c r="A107" s="469"/>
      <c r="B107" s="444">
        <v>50</v>
      </c>
      <c r="C107" s="445" t="s">
        <v>146</v>
      </c>
      <c r="D107" s="446" t="s">
        <v>147</v>
      </c>
      <c r="E107" s="355" t="s">
        <v>372</v>
      </c>
      <c r="F107" s="339" t="s">
        <v>27</v>
      </c>
      <c r="G107" s="425" t="s">
        <v>28</v>
      </c>
      <c r="H107" s="750" t="s">
        <v>457</v>
      </c>
    </row>
    <row r="108" spans="1:8" ht="51" customHeight="1" thickBot="1">
      <c r="A108" s="470"/>
      <c r="B108" s="464"/>
      <c r="C108" s="465"/>
      <c r="D108" s="466"/>
      <c r="E108" s="467"/>
      <c r="F108" s="427"/>
      <c r="G108" s="353"/>
      <c r="H108" s="751"/>
    </row>
    <row r="109" spans="1:8" ht="28" customHeight="1">
      <c r="A109" s="452" t="s">
        <v>277</v>
      </c>
      <c r="B109" s="455">
        <v>51</v>
      </c>
      <c r="C109" s="457" t="s">
        <v>262</v>
      </c>
      <c r="D109" s="459" t="s">
        <v>263</v>
      </c>
      <c r="E109" s="461" t="s">
        <v>373</v>
      </c>
      <c r="F109" s="338" t="s">
        <v>281</v>
      </c>
      <c r="G109" s="477" t="s">
        <v>28</v>
      </c>
      <c r="H109" s="752" t="s">
        <v>373</v>
      </c>
    </row>
    <row r="110" spans="1:8" ht="28" customHeight="1">
      <c r="A110" s="453"/>
      <c r="B110" s="456"/>
      <c r="C110" s="458"/>
      <c r="D110" s="460"/>
      <c r="E110" s="462"/>
      <c r="F110" s="339"/>
      <c r="G110" s="425"/>
      <c r="H110" s="746"/>
    </row>
    <row r="111" spans="1:8" ht="28" customHeight="1">
      <c r="A111" s="453"/>
      <c r="B111" s="456">
        <v>52</v>
      </c>
      <c r="C111" s="458" t="s">
        <v>264</v>
      </c>
      <c r="D111" s="460" t="s">
        <v>265</v>
      </c>
      <c r="E111" s="463" t="s">
        <v>374</v>
      </c>
      <c r="F111" s="363">
        <v>1</v>
      </c>
      <c r="G111" s="425" t="s">
        <v>28</v>
      </c>
      <c r="H111" s="746" t="s">
        <v>374</v>
      </c>
    </row>
    <row r="112" spans="1:8" ht="28" customHeight="1">
      <c r="A112" s="453"/>
      <c r="B112" s="456"/>
      <c r="C112" s="458"/>
      <c r="D112" s="460"/>
      <c r="E112" s="463"/>
      <c r="F112" s="339"/>
      <c r="G112" s="425"/>
      <c r="H112" s="746"/>
    </row>
    <row r="113" spans="1:8" ht="28" customHeight="1">
      <c r="A113" s="453"/>
      <c r="B113" s="456">
        <v>53</v>
      </c>
      <c r="C113" s="458" t="s">
        <v>266</v>
      </c>
      <c r="D113" s="460" t="s">
        <v>267</v>
      </c>
      <c r="E113" s="463" t="s">
        <v>375</v>
      </c>
      <c r="F113" s="339" t="s">
        <v>281</v>
      </c>
      <c r="G113" s="425" t="s">
        <v>28</v>
      </c>
      <c r="H113" s="746" t="s">
        <v>375</v>
      </c>
    </row>
    <row r="114" spans="1:8" ht="28" customHeight="1">
      <c r="A114" s="453"/>
      <c r="B114" s="456"/>
      <c r="C114" s="458"/>
      <c r="D114" s="460"/>
      <c r="E114" s="463"/>
      <c r="F114" s="339"/>
      <c r="G114" s="425"/>
      <c r="H114" s="746"/>
    </row>
    <row r="115" spans="1:8" ht="28" customHeight="1">
      <c r="A115" s="453"/>
      <c r="B115" s="456">
        <v>54</v>
      </c>
      <c r="C115" s="458" t="s">
        <v>268</v>
      </c>
      <c r="D115" s="460" t="s">
        <v>269</v>
      </c>
      <c r="E115" s="463" t="s">
        <v>376</v>
      </c>
      <c r="F115" s="339" t="s">
        <v>45</v>
      </c>
      <c r="G115" s="425" t="s">
        <v>28</v>
      </c>
      <c r="H115" s="746" t="s">
        <v>376</v>
      </c>
    </row>
    <row r="116" spans="1:8" ht="28" customHeight="1">
      <c r="A116" s="453"/>
      <c r="B116" s="456"/>
      <c r="C116" s="458"/>
      <c r="D116" s="460"/>
      <c r="E116" s="463"/>
      <c r="F116" s="339"/>
      <c r="G116" s="425"/>
      <c r="H116" s="746"/>
    </row>
    <row r="117" spans="1:8" ht="28" customHeight="1">
      <c r="A117" s="453"/>
      <c r="B117" s="456">
        <v>55</v>
      </c>
      <c r="C117" s="458" t="s">
        <v>270</v>
      </c>
      <c r="D117" s="460" t="s">
        <v>271</v>
      </c>
      <c r="E117" s="463" t="s">
        <v>377</v>
      </c>
      <c r="F117" s="354"/>
      <c r="G117" s="425" t="s">
        <v>28</v>
      </c>
      <c r="H117" s="746" t="s">
        <v>458</v>
      </c>
    </row>
    <row r="118" spans="1:8" ht="28" customHeight="1" thickBot="1">
      <c r="A118" s="454"/>
      <c r="B118" s="471"/>
      <c r="C118" s="472"/>
      <c r="D118" s="473"/>
      <c r="E118" s="474"/>
      <c r="F118" s="475"/>
      <c r="G118" s="476"/>
      <c r="H118" s="747"/>
    </row>
    <row r="119" spans="1:8" ht="28" customHeight="1">
      <c r="A119" s="483" t="s">
        <v>149</v>
      </c>
      <c r="B119" s="486">
        <v>56</v>
      </c>
      <c r="C119" s="487" t="s">
        <v>306</v>
      </c>
      <c r="D119" s="488" t="s">
        <v>286</v>
      </c>
      <c r="E119" s="390" t="s">
        <v>378</v>
      </c>
      <c r="F119" s="384">
        <v>1</v>
      </c>
      <c r="G119" s="341" t="s">
        <v>28</v>
      </c>
      <c r="H119" s="748" t="s">
        <v>378</v>
      </c>
    </row>
    <row r="120" spans="1:8" ht="28" customHeight="1">
      <c r="A120" s="484"/>
      <c r="B120" s="478"/>
      <c r="C120" s="479"/>
      <c r="D120" s="482"/>
      <c r="E120" s="337"/>
      <c r="F120" s="339"/>
      <c r="G120" s="425"/>
      <c r="H120" s="749"/>
    </row>
    <row r="121" spans="1:8" ht="28" customHeight="1">
      <c r="A121" s="484"/>
      <c r="B121" s="478">
        <v>57</v>
      </c>
      <c r="C121" s="479" t="s">
        <v>307</v>
      </c>
      <c r="D121" s="482" t="s">
        <v>153</v>
      </c>
      <c r="E121" s="337" t="s">
        <v>379</v>
      </c>
      <c r="F121" s="363">
        <v>0.95</v>
      </c>
      <c r="G121" s="425" t="s">
        <v>28</v>
      </c>
      <c r="H121" s="749" t="s">
        <v>379</v>
      </c>
    </row>
    <row r="122" spans="1:8" ht="28" customHeight="1">
      <c r="A122" s="484"/>
      <c r="B122" s="478"/>
      <c r="C122" s="479"/>
      <c r="D122" s="482"/>
      <c r="E122" s="337"/>
      <c r="F122" s="339"/>
      <c r="G122" s="425"/>
      <c r="H122" s="749"/>
    </row>
    <row r="123" spans="1:8" ht="28" customHeight="1">
      <c r="A123" s="484"/>
      <c r="B123" s="478">
        <v>58</v>
      </c>
      <c r="C123" s="479" t="s">
        <v>308</v>
      </c>
      <c r="D123" s="482" t="s">
        <v>155</v>
      </c>
      <c r="E123" s="337" t="s">
        <v>380</v>
      </c>
      <c r="F123" s="363">
        <v>0.95</v>
      </c>
      <c r="G123" s="425" t="s">
        <v>28</v>
      </c>
      <c r="H123" s="749" t="s">
        <v>380</v>
      </c>
    </row>
    <row r="124" spans="1:8" ht="28" customHeight="1">
      <c r="A124" s="484"/>
      <c r="B124" s="478"/>
      <c r="C124" s="479"/>
      <c r="D124" s="482"/>
      <c r="E124" s="337"/>
      <c r="F124" s="339"/>
      <c r="G124" s="425"/>
      <c r="H124" s="749"/>
    </row>
    <row r="125" spans="1:8" ht="28" customHeight="1">
      <c r="A125" s="484"/>
      <c r="B125" s="478">
        <v>59</v>
      </c>
      <c r="C125" s="479" t="s">
        <v>309</v>
      </c>
      <c r="D125" s="480" t="s">
        <v>157</v>
      </c>
      <c r="E125" s="481" t="s">
        <v>381</v>
      </c>
      <c r="F125" s="363">
        <v>0.95</v>
      </c>
      <c r="G125" s="425" t="s">
        <v>28</v>
      </c>
      <c r="H125" s="743" t="s">
        <v>381</v>
      </c>
    </row>
    <row r="126" spans="1:8" ht="28" customHeight="1">
      <c r="A126" s="484"/>
      <c r="B126" s="478"/>
      <c r="C126" s="479"/>
      <c r="D126" s="480"/>
      <c r="E126" s="481"/>
      <c r="F126" s="339"/>
      <c r="G126" s="425"/>
      <c r="H126" s="743"/>
    </row>
    <row r="127" spans="1:8" ht="28" customHeight="1">
      <c r="A127" s="484"/>
      <c r="B127" s="478">
        <v>60</v>
      </c>
      <c r="C127" s="479" t="s">
        <v>310</v>
      </c>
      <c r="D127" s="480" t="s">
        <v>159</v>
      </c>
      <c r="E127" s="481" t="s">
        <v>382</v>
      </c>
      <c r="F127" s="363">
        <v>0.95</v>
      </c>
      <c r="G127" s="425" t="s">
        <v>28</v>
      </c>
      <c r="H127" s="743" t="s">
        <v>382</v>
      </c>
    </row>
    <row r="128" spans="1:8" ht="28" customHeight="1">
      <c r="A128" s="484"/>
      <c r="B128" s="478"/>
      <c r="C128" s="479"/>
      <c r="D128" s="480"/>
      <c r="E128" s="481"/>
      <c r="F128" s="339"/>
      <c r="G128" s="425"/>
      <c r="H128" s="743"/>
    </row>
    <row r="129" spans="1:8" ht="28" customHeight="1">
      <c r="A129" s="484"/>
      <c r="B129" s="478">
        <v>61</v>
      </c>
      <c r="C129" s="479" t="s">
        <v>311</v>
      </c>
      <c r="D129" s="480" t="s">
        <v>163</v>
      </c>
      <c r="E129" s="481" t="s">
        <v>383</v>
      </c>
      <c r="F129" s="363">
        <v>0.95</v>
      </c>
      <c r="G129" s="425" t="s">
        <v>28</v>
      </c>
      <c r="H129" s="743" t="s">
        <v>383</v>
      </c>
    </row>
    <row r="130" spans="1:8" ht="28" customHeight="1">
      <c r="A130" s="484"/>
      <c r="B130" s="478"/>
      <c r="C130" s="479"/>
      <c r="D130" s="480"/>
      <c r="E130" s="481"/>
      <c r="F130" s="339"/>
      <c r="G130" s="425"/>
      <c r="H130" s="743"/>
    </row>
    <row r="131" spans="1:8" ht="28" customHeight="1">
      <c r="A131" s="484"/>
      <c r="B131" s="478">
        <v>62</v>
      </c>
      <c r="C131" s="479" t="s">
        <v>312</v>
      </c>
      <c r="D131" s="480" t="s">
        <v>165</v>
      </c>
      <c r="E131" s="481" t="s">
        <v>384</v>
      </c>
      <c r="F131" s="363">
        <v>0.95</v>
      </c>
      <c r="G131" s="425" t="s">
        <v>28</v>
      </c>
      <c r="H131" s="743" t="s">
        <v>384</v>
      </c>
    </row>
    <row r="132" spans="1:8" ht="28" customHeight="1" thickBot="1">
      <c r="A132" s="485"/>
      <c r="B132" s="489"/>
      <c r="C132" s="490"/>
      <c r="D132" s="491"/>
      <c r="E132" s="492"/>
      <c r="F132" s="360"/>
      <c r="G132" s="476"/>
      <c r="H132" s="744"/>
    </row>
    <row r="133" spans="1:8" ht="28" customHeight="1">
      <c r="A133" s="497" t="s">
        <v>166</v>
      </c>
      <c r="B133" s="500">
        <v>63</v>
      </c>
      <c r="C133" s="501" t="s">
        <v>313</v>
      </c>
      <c r="D133" s="502" t="s">
        <v>168</v>
      </c>
      <c r="E133" s="503" t="s">
        <v>385</v>
      </c>
      <c r="F133" s="384">
        <v>0.98</v>
      </c>
      <c r="G133" s="350" t="s">
        <v>38</v>
      </c>
      <c r="H133" s="745" t="s">
        <v>385</v>
      </c>
    </row>
    <row r="134" spans="1:8" ht="28" customHeight="1">
      <c r="A134" s="498"/>
      <c r="B134" s="493"/>
      <c r="C134" s="494"/>
      <c r="D134" s="495"/>
      <c r="E134" s="496"/>
      <c r="F134" s="339"/>
      <c r="G134" s="437"/>
      <c r="H134" s="736"/>
    </row>
    <row r="135" spans="1:8" ht="28" customHeight="1">
      <c r="A135" s="498"/>
      <c r="B135" s="493">
        <v>64</v>
      </c>
      <c r="C135" s="494" t="s">
        <v>314</v>
      </c>
      <c r="D135" s="495" t="s">
        <v>170</v>
      </c>
      <c r="E135" s="496" t="s">
        <v>386</v>
      </c>
      <c r="F135" s="363">
        <v>0.95</v>
      </c>
      <c r="G135" s="425" t="s">
        <v>28</v>
      </c>
      <c r="H135" s="736" t="s">
        <v>386</v>
      </c>
    </row>
    <row r="136" spans="1:8" ht="28" customHeight="1">
      <c r="A136" s="498"/>
      <c r="B136" s="493"/>
      <c r="C136" s="494"/>
      <c r="D136" s="495"/>
      <c r="E136" s="496"/>
      <c r="F136" s="339"/>
      <c r="G136" s="425"/>
      <c r="H136" s="736"/>
    </row>
    <row r="137" spans="1:8" ht="28" customHeight="1">
      <c r="A137" s="498"/>
      <c r="B137" s="493">
        <v>65</v>
      </c>
      <c r="C137" s="494" t="s">
        <v>171</v>
      </c>
      <c r="D137" s="495" t="s">
        <v>172</v>
      </c>
      <c r="E137" s="504" t="s">
        <v>387</v>
      </c>
      <c r="F137" s="339" t="s">
        <v>173</v>
      </c>
      <c r="G137" s="425" t="s">
        <v>28</v>
      </c>
      <c r="H137" s="736" t="s">
        <v>530</v>
      </c>
    </row>
    <row r="138" spans="1:8" ht="28" customHeight="1">
      <c r="A138" s="498"/>
      <c r="B138" s="493"/>
      <c r="C138" s="494"/>
      <c r="D138" s="495"/>
      <c r="E138" s="504"/>
      <c r="F138" s="339"/>
      <c r="G138" s="425"/>
      <c r="H138" s="736"/>
    </row>
    <row r="139" spans="1:8" ht="28" customHeight="1">
      <c r="A139" s="498"/>
      <c r="B139" s="493">
        <v>66</v>
      </c>
      <c r="C139" s="494" t="s">
        <v>174</v>
      </c>
      <c r="D139" s="495" t="s">
        <v>175</v>
      </c>
      <c r="E139" s="496" t="s">
        <v>388</v>
      </c>
      <c r="F139" s="339" t="s">
        <v>176</v>
      </c>
      <c r="G139" s="425" t="s">
        <v>28</v>
      </c>
      <c r="H139" s="736" t="s">
        <v>533</v>
      </c>
    </row>
    <row r="140" spans="1:8" ht="28" customHeight="1">
      <c r="A140" s="498"/>
      <c r="B140" s="493"/>
      <c r="C140" s="494"/>
      <c r="D140" s="495"/>
      <c r="E140" s="496"/>
      <c r="F140" s="339"/>
      <c r="G140" s="425"/>
      <c r="H140" s="736"/>
    </row>
    <row r="141" spans="1:8" ht="28" customHeight="1">
      <c r="A141" s="498"/>
      <c r="B141" s="493">
        <v>67</v>
      </c>
      <c r="C141" s="494" t="s">
        <v>177</v>
      </c>
      <c r="D141" s="495" t="s">
        <v>178</v>
      </c>
      <c r="E141" s="496" t="s">
        <v>389</v>
      </c>
      <c r="F141" s="339" t="s">
        <v>179</v>
      </c>
      <c r="G141" s="425" t="s">
        <v>28</v>
      </c>
      <c r="H141" s="736" t="s">
        <v>534</v>
      </c>
    </row>
    <row r="142" spans="1:8" ht="28" customHeight="1" thickBot="1">
      <c r="A142" s="499"/>
      <c r="B142" s="521"/>
      <c r="C142" s="522"/>
      <c r="D142" s="523"/>
      <c r="E142" s="524"/>
      <c r="F142" s="360"/>
      <c r="G142" s="476"/>
      <c r="H142" s="737"/>
    </row>
    <row r="143" spans="1:8" ht="28" customHeight="1">
      <c r="A143" s="512" t="s">
        <v>181</v>
      </c>
      <c r="B143" s="515">
        <v>68</v>
      </c>
      <c r="C143" s="516" t="s">
        <v>315</v>
      </c>
      <c r="D143" s="518" t="s">
        <v>288</v>
      </c>
      <c r="E143" s="503" t="s">
        <v>390</v>
      </c>
      <c r="F143" s="520"/>
      <c r="G143" s="341" t="s">
        <v>28</v>
      </c>
      <c r="H143" s="738" t="s">
        <v>390</v>
      </c>
    </row>
    <row r="144" spans="1:8" ht="28" customHeight="1">
      <c r="A144" s="513"/>
      <c r="B144" s="505"/>
      <c r="C144" s="517"/>
      <c r="D144" s="519"/>
      <c r="E144" s="496"/>
      <c r="F144" s="354"/>
      <c r="G144" s="425"/>
      <c r="H144" s="739"/>
    </row>
    <row r="145" spans="1:8" ht="28" customHeight="1">
      <c r="A145" s="513"/>
      <c r="B145" s="505">
        <v>69</v>
      </c>
      <c r="C145" s="507" t="s">
        <v>184</v>
      </c>
      <c r="D145" s="509" t="s">
        <v>185</v>
      </c>
      <c r="E145" s="337"/>
      <c r="F145" s="354"/>
      <c r="G145" s="425" t="s">
        <v>28</v>
      </c>
      <c r="H145" s="740" t="s">
        <v>459</v>
      </c>
    </row>
    <row r="146" spans="1:8" ht="28" customHeight="1" thickBot="1">
      <c r="A146" s="514"/>
      <c r="B146" s="506"/>
      <c r="C146" s="508"/>
      <c r="D146" s="510"/>
      <c r="E146" s="511"/>
      <c r="F146" s="475"/>
      <c r="G146" s="476"/>
      <c r="H146" s="741"/>
    </row>
    <row r="147" spans="1:8" ht="28" customHeight="1">
      <c r="A147" s="531" t="s">
        <v>190</v>
      </c>
      <c r="B147" s="534">
        <v>70</v>
      </c>
      <c r="C147" s="535" t="s">
        <v>322</v>
      </c>
      <c r="D147" s="536" t="s">
        <v>514</v>
      </c>
      <c r="E147" s="503" t="s">
        <v>391</v>
      </c>
      <c r="F147" s="384">
        <v>0.85</v>
      </c>
      <c r="G147" s="350" t="s">
        <v>38</v>
      </c>
      <c r="H147" s="742" t="s">
        <v>518</v>
      </c>
    </row>
    <row r="148" spans="1:8" ht="28" customHeight="1">
      <c r="A148" s="532"/>
      <c r="B148" s="525"/>
      <c r="C148" s="333"/>
      <c r="D148" s="527"/>
      <c r="E148" s="496"/>
      <c r="F148" s="339"/>
      <c r="G148" s="437"/>
      <c r="H148" s="730"/>
    </row>
    <row r="149" spans="1:8" ht="28" customHeight="1">
      <c r="A149" s="532"/>
      <c r="B149" s="525">
        <v>71</v>
      </c>
      <c r="C149" s="333" t="s">
        <v>323</v>
      </c>
      <c r="D149" s="527" t="s">
        <v>515</v>
      </c>
      <c r="E149" s="496" t="s">
        <v>392</v>
      </c>
      <c r="F149" s="363">
        <v>0.85</v>
      </c>
      <c r="G149" s="425" t="s">
        <v>28</v>
      </c>
      <c r="H149" s="730" t="s">
        <v>517</v>
      </c>
    </row>
    <row r="150" spans="1:8" ht="28" customHeight="1">
      <c r="A150" s="532"/>
      <c r="B150" s="525"/>
      <c r="C150" s="333"/>
      <c r="D150" s="527"/>
      <c r="E150" s="496"/>
      <c r="F150" s="339"/>
      <c r="G150" s="425"/>
      <c r="H150" s="730"/>
    </row>
    <row r="151" spans="1:8" ht="28" customHeight="1">
      <c r="A151" s="532"/>
      <c r="B151" s="525">
        <v>72</v>
      </c>
      <c r="C151" s="333" t="s">
        <v>324</v>
      </c>
      <c r="D151" s="527" t="s">
        <v>516</v>
      </c>
      <c r="E151" s="496" t="s">
        <v>394</v>
      </c>
      <c r="F151" s="363">
        <v>0.85</v>
      </c>
      <c r="G151" s="437" t="s">
        <v>38</v>
      </c>
      <c r="H151" s="730" t="s">
        <v>519</v>
      </c>
    </row>
    <row r="152" spans="1:8" ht="28" customHeight="1">
      <c r="A152" s="532"/>
      <c r="B152" s="525"/>
      <c r="C152" s="333"/>
      <c r="D152" s="527"/>
      <c r="E152" s="496"/>
      <c r="F152" s="339"/>
      <c r="G152" s="437"/>
      <c r="H152" s="730"/>
    </row>
    <row r="153" spans="1:8" ht="28" customHeight="1">
      <c r="A153" s="532"/>
      <c r="B153" s="525">
        <v>73</v>
      </c>
      <c r="C153" s="333" t="s">
        <v>199</v>
      </c>
      <c r="D153" s="527" t="s">
        <v>200</v>
      </c>
      <c r="E153" s="529" t="s">
        <v>395</v>
      </c>
      <c r="F153" s="363">
        <v>0.85</v>
      </c>
      <c r="G153" s="425" t="s">
        <v>28</v>
      </c>
      <c r="H153" s="730" t="s">
        <v>460</v>
      </c>
    </row>
    <row r="154" spans="1:8" ht="28" customHeight="1" thickBot="1">
      <c r="A154" s="533"/>
      <c r="B154" s="526"/>
      <c r="C154" s="357"/>
      <c r="D154" s="528"/>
      <c r="E154" s="530"/>
      <c r="F154" s="360"/>
      <c r="G154" s="476"/>
      <c r="H154" s="731"/>
    </row>
    <row r="155" spans="1:8" ht="28" customHeight="1">
      <c r="A155" s="551" t="s">
        <v>201</v>
      </c>
      <c r="B155" s="554">
        <v>74</v>
      </c>
      <c r="C155" s="555" t="s">
        <v>316</v>
      </c>
      <c r="D155" s="556" t="s">
        <v>203</v>
      </c>
      <c r="E155" s="557" t="s">
        <v>396</v>
      </c>
      <c r="F155" s="384">
        <v>0.85</v>
      </c>
      <c r="G155" s="350" t="s">
        <v>38</v>
      </c>
      <c r="H155" s="732" t="s">
        <v>461</v>
      </c>
    </row>
    <row r="156" spans="1:8" ht="28" customHeight="1">
      <c r="A156" s="552"/>
      <c r="B156" s="547"/>
      <c r="C156" s="548"/>
      <c r="D156" s="549"/>
      <c r="E156" s="550"/>
      <c r="F156" s="339"/>
      <c r="G156" s="437"/>
      <c r="H156" s="733"/>
    </row>
    <row r="157" spans="1:8" ht="28" customHeight="1">
      <c r="A157" s="552"/>
      <c r="B157" s="547">
        <v>75</v>
      </c>
      <c r="C157" s="548" t="s">
        <v>317</v>
      </c>
      <c r="D157" s="549" t="s">
        <v>205</v>
      </c>
      <c r="E157" s="550" t="s">
        <v>397</v>
      </c>
      <c r="F157" s="363">
        <v>0.85</v>
      </c>
      <c r="G157" s="425" t="s">
        <v>28</v>
      </c>
      <c r="H157" s="733" t="s">
        <v>462</v>
      </c>
    </row>
    <row r="158" spans="1:8" ht="28" customHeight="1">
      <c r="A158" s="552"/>
      <c r="B158" s="547"/>
      <c r="C158" s="548"/>
      <c r="D158" s="549"/>
      <c r="E158" s="550"/>
      <c r="F158" s="339"/>
      <c r="G158" s="425"/>
      <c r="H158" s="733"/>
    </row>
    <row r="159" spans="1:8" ht="28" customHeight="1">
      <c r="A159" s="552"/>
      <c r="B159" s="547">
        <v>76</v>
      </c>
      <c r="C159" s="548" t="s">
        <v>318</v>
      </c>
      <c r="D159" s="549" t="s">
        <v>207</v>
      </c>
      <c r="E159" s="550" t="s">
        <v>398</v>
      </c>
      <c r="F159" s="363">
        <v>0.85</v>
      </c>
      <c r="G159" s="425" t="s">
        <v>28</v>
      </c>
      <c r="H159" s="733" t="s">
        <v>463</v>
      </c>
    </row>
    <row r="160" spans="1:8" ht="28" customHeight="1" thickBot="1">
      <c r="A160" s="553"/>
      <c r="B160" s="558"/>
      <c r="C160" s="559"/>
      <c r="D160" s="560"/>
      <c r="E160" s="561"/>
      <c r="F160" s="427"/>
      <c r="G160" s="353"/>
      <c r="H160" s="734"/>
    </row>
    <row r="161" spans="1:8" ht="28" customHeight="1">
      <c r="A161" s="537" t="s">
        <v>214</v>
      </c>
      <c r="B161" s="540">
        <v>77</v>
      </c>
      <c r="C161" s="542" t="s">
        <v>415</v>
      </c>
      <c r="D161" s="544" t="s">
        <v>216</v>
      </c>
      <c r="E161" s="546" t="s">
        <v>399</v>
      </c>
      <c r="F161" s="435">
        <v>0.85</v>
      </c>
      <c r="G161" s="477" t="s">
        <v>28</v>
      </c>
      <c r="H161" s="735" t="s">
        <v>464</v>
      </c>
    </row>
    <row r="162" spans="1:8" ht="28" customHeight="1">
      <c r="A162" s="538"/>
      <c r="B162" s="541"/>
      <c r="C162" s="543"/>
      <c r="D162" s="545"/>
      <c r="E162" s="463"/>
      <c r="F162" s="339"/>
      <c r="G162" s="425"/>
      <c r="H162" s="725"/>
    </row>
    <row r="163" spans="1:8" ht="28" customHeight="1">
      <c r="A163" s="538"/>
      <c r="B163" s="541">
        <v>78</v>
      </c>
      <c r="C163" s="543" t="s">
        <v>416</v>
      </c>
      <c r="D163" s="545" t="s">
        <v>218</v>
      </c>
      <c r="E163" s="463" t="s">
        <v>400</v>
      </c>
      <c r="F163" s="363">
        <v>0.85</v>
      </c>
      <c r="G163" s="425" t="s">
        <v>28</v>
      </c>
      <c r="H163" s="725" t="s">
        <v>465</v>
      </c>
    </row>
    <row r="164" spans="1:8" ht="28" customHeight="1">
      <c r="A164" s="538"/>
      <c r="B164" s="541"/>
      <c r="C164" s="543"/>
      <c r="D164" s="545"/>
      <c r="E164" s="463"/>
      <c r="F164" s="339"/>
      <c r="G164" s="425"/>
      <c r="H164" s="725"/>
    </row>
    <row r="165" spans="1:8" ht="28" customHeight="1">
      <c r="A165" s="538"/>
      <c r="B165" s="541">
        <v>79</v>
      </c>
      <c r="C165" s="543" t="s">
        <v>319</v>
      </c>
      <c r="D165" s="545" t="s">
        <v>220</v>
      </c>
      <c r="E165" s="463" t="s">
        <v>401</v>
      </c>
      <c r="F165" s="363">
        <v>0.85</v>
      </c>
      <c r="G165" s="425" t="s">
        <v>28</v>
      </c>
      <c r="H165" s="725" t="s">
        <v>466</v>
      </c>
    </row>
    <row r="166" spans="1:8" ht="28" customHeight="1">
      <c r="A166" s="538"/>
      <c r="B166" s="541"/>
      <c r="C166" s="543"/>
      <c r="D166" s="545"/>
      <c r="E166" s="463"/>
      <c r="F166" s="339"/>
      <c r="G166" s="425"/>
      <c r="H166" s="725"/>
    </row>
    <row r="167" spans="1:8" ht="28" customHeight="1">
      <c r="A167" s="538"/>
      <c r="B167" s="541">
        <v>80</v>
      </c>
      <c r="C167" s="543" t="s">
        <v>320</v>
      </c>
      <c r="D167" s="545" t="s">
        <v>222</v>
      </c>
      <c r="E167" s="565" t="s">
        <v>402</v>
      </c>
      <c r="F167" s="363">
        <v>0.85</v>
      </c>
      <c r="G167" s="425" t="s">
        <v>28</v>
      </c>
      <c r="H167" s="725" t="s">
        <v>467</v>
      </c>
    </row>
    <row r="168" spans="1:8" ht="28" customHeight="1" thickBot="1">
      <c r="A168" s="539"/>
      <c r="B168" s="562"/>
      <c r="C168" s="563"/>
      <c r="D168" s="564"/>
      <c r="E168" s="566"/>
      <c r="F168" s="360"/>
      <c r="G168" s="476"/>
      <c r="H168" s="726"/>
    </row>
    <row r="169" spans="1:8" ht="28" customHeight="1">
      <c r="A169" s="628" t="s">
        <v>223</v>
      </c>
      <c r="B169" s="631">
        <v>81</v>
      </c>
      <c r="C169" s="632" t="s">
        <v>410</v>
      </c>
      <c r="D169" s="633" t="s">
        <v>225</v>
      </c>
      <c r="E169" s="546" t="s">
        <v>403</v>
      </c>
      <c r="F169" s="435">
        <v>0.8</v>
      </c>
      <c r="G169" s="567" t="s">
        <v>38</v>
      </c>
      <c r="H169" s="727" t="s">
        <v>468</v>
      </c>
    </row>
    <row r="170" spans="1:8" ht="28" customHeight="1">
      <c r="A170" s="629"/>
      <c r="B170" s="568"/>
      <c r="C170" s="445"/>
      <c r="D170" s="372"/>
      <c r="E170" s="463"/>
      <c r="F170" s="339"/>
      <c r="G170" s="376"/>
      <c r="H170" s="728"/>
    </row>
    <row r="171" spans="1:8" ht="28" customHeight="1">
      <c r="A171" s="629"/>
      <c r="B171" s="568">
        <v>82</v>
      </c>
      <c r="C171" s="445" t="s">
        <v>509</v>
      </c>
      <c r="D171" s="569" t="s">
        <v>278</v>
      </c>
      <c r="E171" s="463" t="s">
        <v>404</v>
      </c>
      <c r="F171" s="363">
        <v>0.8</v>
      </c>
      <c r="G171" s="349" t="s">
        <v>38</v>
      </c>
      <c r="H171" s="729" t="s">
        <v>469</v>
      </c>
    </row>
    <row r="172" spans="1:8" ht="28" customHeight="1">
      <c r="A172" s="629"/>
      <c r="B172" s="568"/>
      <c r="C172" s="445"/>
      <c r="D172" s="569"/>
      <c r="E172" s="463"/>
      <c r="F172" s="339"/>
      <c r="G172" s="376"/>
      <c r="H172" s="729"/>
    </row>
    <row r="173" spans="1:8" ht="28" customHeight="1">
      <c r="A173" s="629"/>
      <c r="B173" s="568">
        <v>83</v>
      </c>
      <c r="C173" s="445" t="s">
        <v>510</v>
      </c>
      <c r="D173" s="569" t="s">
        <v>508</v>
      </c>
      <c r="E173" s="463" t="s">
        <v>405</v>
      </c>
      <c r="F173" s="363">
        <v>0.8</v>
      </c>
      <c r="G173" s="349" t="s">
        <v>38</v>
      </c>
      <c r="H173" s="729" t="s">
        <v>512</v>
      </c>
    </row>
    <row r="174" spans="1:8" ht="28" customHeight="1" thickBot="1">
      <c r="A174" s="629"/>
      <c r="B174" s="568"/>
      <c r="C174" s="445"/>
      <c r="D174" s="569"/>
      <c r="E174" s="474"/>
      <c r="F174" s="339"/>
      <c r="G174" s="376"/>
      <c r="H174" s="729"/>
    </row>
    <row r="175" spans="1:8" ht="28" customHeight="1">
      <c r="A175" s="629"/>
      <c r="B175" s="588">
        <v>84</v>
      </c>
      <c r="C175" s="465" t="s">
        <v>413</v>
      </c>
      <c r="D175" s="590" t="s">
        <v>414</v>
      </c>
      <c r="E175" s="546" t="s">
        <v>406</v>
      </c>
      <c r="F175" s="572" t="s">
        <v>287</v>
      </c>
      <c r="G175" s="349" t="s">
        <v>38</v>
      </c>
      <c r="H175" s="715" t="s">
        <v>470</v>
      </c>
    </row>
    <row r="176" spans="1:8" ht="28" customHeight="1">
      <c r="A176" s="629"/>
      <c r="B176" s="589"/>
      <c r="C176" s="448"/>
      <c r="D176" s="591"/>
      <c r="E176" s="592"/>
      <c r="F176" s="593"/>
      <c r="G176" s="376"/>
      <c r="H176" s="716"/>
    </row>
    <row r="177" spans="1:8" ht="28" customHeight="1">
      <c r="A177" s="629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9" t="s">
        <v>38</v>
      </c>
      <c r="H177" s="717" t="s">
        <v>471</v>
      </c>
    </row>
    <row r="178" spans="1:8" ht="28" customHeight="1" thickBot="1">
      <c r="A178" s="630"/>
      <c r="B178" s="594"/>
      <c r="C178" s="596"/>
      <c r="D178" s="571"/>
      <c r="E178" s="474"/>
      <c r="F178" s="573"/>
      <c r="G178" s="574"/>
      <c r="H178" s="718"/>
    </row>
    <row r="179" spans="1:8" ht="28" customHeight="1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7" t="s">
        <v>38</v>
      </c>
      <c r="H179" s="719" t="s">
        <v>472</v>
      </c>
    </row>
    <row r="180" spans="1:8" ht="34.5" customHeight="1">
      <c r="A180" s="576"/>
      <c r="B180" s="579"/>
      <c r="C180" s="581"/>
      <c r="D180" s="583"/>
      <c r="E180" s="585"/>
      <c r="F180" s="587"/>
      <c r="G180" s="376"/>
      <c r="H180" s="720"/>
    </row>
    <row r="181" spans="1:8" ht="28" customHeight="1">
      <c r="A181" s="576"/>
      <c r="B181" s="409">
        <v>87</v>
      </c>
      <c r="C181" s="581" t="s">
        <v>429</v>
      </c>
      <c r="D181" s="624" t="s">
        <v>426</v>
      </c>
      <c r="E181" s="626" t="s">
        <v>408</v>
      </c>
      <c r="F181" s="363">
        <v>0.85</v>
      </c>
      <c r="G181" s="349" t="s">
        <v>38</v>
      </c>
      <c r="H181" s="720" t="s">
        <v>473</v>
      </c>
    </row>
    <row r="182" spans="1:8" ht="33.75" customHeight="1" thickBot="1">
      <c r="A182" s="577"/>
      <c r="B182" s="622"/>
      <c r="C182" s="623"/>
      <c r="D182" s="625"/>
      <c r="E182" s="627"/>
      <c r="F182" s="360"/>
      <c r="G182" s="574"/>
      <c r="H182" s="721"/>
    </row>
    <row r="183" spans="1:8" ht="30" customHeight="1">
      <c r="A183" s="606" t="s">
        <v>436</v>
      </c>
      <c r="B183" s="609">
        <v>88</v>
      </c>
      <c r="C183" s="611" t="s">
        <v>430</v>
      </c>
      <c r="D183" s="613" t="s">
        <v>431</v>
      </c>
      <c r="E183" s="37"/>
      <c r="F183" s="615"/>
      <c r="G183" s="567" t="s">
        <v>38</v>
      </c>
      <c r="H183" s="722" t="s">
        <v>511</v>
      </c>
    </row>
    <row r="184" spans="1:8" ht="33.75" customHeight="1">
      <c r="A184" s="607"/>
      <c r="B184" s="610"/>
      <c r="C184" s="612"/>
      <c r="D184" s="614"/>
      <c r="E184" s="30"/>
      <c r="F184" s="604"/>
      <c r="G184" s="376"/>
      <c r="H184" s="723"/>
    </row>
    <row r="185" spans="1:8" ht="27" customHeight="1">
      <c r="A185" s="607"/>
      <c r="B185" s="616">
        <v>89</v>
      </c>
      <c r="C185" s="600" t="s">
        <v>432</v>
      </c>
      <c r="D185" s="602" t="s">
        <v>433</v>
      </c>
      <c r="E185" s="38"/>
      <c r="F185" s="620"/>
      <c r="G185" s="349" t="s">
        <v>38</v>
      </c>
      <c r="H185" s="713" t="s">
        <v>488</v>
      </c>
    </row>
    <row r="186" spans="1:8" ht="26.25" customHeight="1">
      <c r="A186" s="607"/>
      <c r="B186" s="617"/>
      <c r="C186" s="618"/>
      <c r="D186" s="619"/>
      <c r="E186" s="38"/>
      <c r="F186" s="621"/>
      <c r="G186" s="376"/>
      <c r="H186" s="724"/>
    </row>
    <row r="187" spans="1:8" ht="33.75" customHeight="1">
      <c r="A187" s="607"/>
      <c r="B187" s="598">
        <v>90</v>
      </c>
      <c r="C187" s="600" t="s">
        <v>434</v>
      </c>
      <c r="D187" s="602" t="s">
        <v>435</v>
      </c>
      <c r="E187" s="31"/>
      <c r="F187" s="604"/>
      <c r="G187" s="349" t="s">
        <v>38</v>
      </c>
      <c r="H187" s="713" t="s">
        <v>489</v>
      </c>
    </row>
    <row r="188" spans="1:8" ht="28" customHeight="1" thickBot="1">
      <c r="A188" s="608"/>
      <c r="B188" s="599"/>
      <c r="C188" s="601"/>
      <c r="D188" s="603"/>
      <c r="E188" s="39"/>
      <c r="F188" s="605"/>
      <c r="G188" s="574"/>
      <c r="H188" s="714"/>
    </row>
    <row r="189" spans="1:8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33" t="s">
        <v>0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2:50" ht="24">
      <c r="B3" s="134"/>
      <c r="C3" s="135"/>
      <c r="D3" s="138" t="s">
        <v>1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9"/>
      <c r="AX3" s="140"/>
    </row>
    <row r="4" spans="2:50" ht="24">
      <c r="B4" s="136"/>
      <c r="C4" s="137"/>
      <c r="D4" s="143" t="s">
        <v>2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5"/>
      <c r="AX4" s="141"/>
    </row>
    <row r="5" spans="2:50" ht="25" thickBot="1">
      <c r="B5" s="136"/>
      <c r="C5" s="137"/>
      <c r="D5" s="146" t="s">
        <v>272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8"/>
      <c r="AX5" s="142"/>
    </row>
    <row r="6" spans="2:50">
      <c r="B6" s="132" t="s">
        <v>3</v>
      </c>
      <c r="C6" s="131" t="s">
        <v>4</v>
      </c>
      <c r="D6" s="131" t="s">
        <v>5</v>
      </c>
      <c r="E6" s="3"/>
      <c r="F6" s="131" t="s">
        <v>6</v>
      </c>
      <c r="G6" s="4"/>
      <c r="H6" s="131" t="s">
        <v>7</v>
      </c>
      <c r="I6" s="131" t="s">
        <v>8</v>
      </c>
      <c r="K6" s="131" t="s">
        <v>9</v>
      </c>
      <c r="L6" s="131"/>
      <c r="M6" s="131"/>
      <c r="N6" s="130" t="s">
        <v>10</v>
      </c>
      <c r="O6" s="130"/>
      <c r="P6" s="130"/>
      <c r="Q6" s="130" t="s">
        <v>11</v>
      </c>
      <c r="R6" s="130"/>
      <c r="S6" s="130"/>
      <c r="T6" s="130" t="s">
        <v>12</v>
      </c>
      <c r="U6" s="130"/>
      <c r="V6" s="130"/>
      <c r="W6" s="130" t="s">
        <v>13</v>
      </c>
      <c r="X6" s="130"/>
      <c r="Y6" s="130"/>
      <c r="Z6" s="130" t="s">
        <v>14</v>
      </c>
      <c r="AA6" s="130"/>
      <c r="AB6" s="130"/>
      <c r="AC6" s="130" t="s">
        <v>15</v>
      </c>
      <c r="AD6" s="130"/>
      <c r="AE6" s="130"/>
      <c r="AF6" s="130" t="s">
        <v>16</v>
      </c>
      <c r="AG6" s="130"/>
      <c r="AH6" s="130"/>
      <c r="AI6" s="130" t="s">
        <v>17</v>
      </c>
      <c r="AJ6" s="130"/>
      <c r="AK6" s="130"/>
      <c r="AL6" s="130" t="s">
        <v>18</v>
      </c>
      <c r="AM6" s="130"/>
      <c r="AN6" s="130"/>
      <c r="AO6" s="130" t="s">
        <v>19</v>
      </c>
      <c r="AP6" s="130"/>
      <c r="AQ6" s="130"/>
      <c r="AR6" s="130" t="s">
        <v>20</v>
      </c>
      <c r="AS6" s="130"/>
      <c r="AT6" s="130"/>
      <c r="AV6" s="123" t="s">
        <v>21</v>
      </c>
      <c r="AW6" s="124"/>
      <c r="AX6" s="125"/>
    </row>
    <row r="7" spans="2:50">
      <c r="B7" s="132"/>
      <c r="C7" s="131"/>
      <c r="D7" s="131"/>
      <c r="E7" s="3"/>
      <c r="F7" s="131"/>
      <c r="G7" s="4"/>
      <c r="H7" s="131"/>
      <c r="I7" s="131"/>
      <c r="K7" s="5" t="s">
        <v>22</v>
      </c>
      <c r="L7" s="77" t="s">
        <v>23</v>
      </c>
      <c r="M7" s="77"/>
      <c r="N7" s="6" t="s">
        <v>22</v>
      </c>
      <c r="O7" s="129" t="s">
        <v>23</v>
      </c>
      <c r="P7" s="129"/>
      <c r="Q7" s="6" t="s">
        <v>22</v>
      </c>
      <c r="R7" s="122" t="s">
        <v>23</v>
      </c>
      <c r="S7" s="122"/>
      <c r="T7" s="6" t="s">
        <v>22</v>
      </c>
      <c r="U7" s="122" t="s">
        <v>23</v>
      </c>
      <c r="V7" s="122"/>
      <c r="W7" s="6" t="s">
        <v>22</v>
      </c>
      <c r="X7" s="122" t="s">
        <v>23</v>
      </c>
      <c r="Y7" s="122"/>
      <c r="Z7" s="6" t="s">
        <v>22</v>
      </c>
      <c r="AA7" s="122" t="s">
        <v>23</v>
      </c>
      <c r="AB7" s="122"/>
      <c r="AC7" s="6" t="s">
        <v>22</v>
      </c>
      <c r="AD7" s="129" t="s">
        <v>23</v>
      </c>
      <c r="AE7" s="129"/>
      <c r="AF7" s="6" t="s">
        <v>22</v>
      </c>
      <c r="AG7" s="122" t="s">
        <v>23</v>
      </c>
      <c r="AH7" s="122"/>
      <c r="AI7" s="6" t="s">
        <v>22</v>
      </c>
      <c r="AJ7" s="122" t="s">
        <v>23</v>
      </c>
      <c r="AK7" s="122"/>
      <c r="AL7" s="6" t="s">
        <v>22</v>
      </c>
      <c r="AM7" s="122" t="s">
        <v>23</v>
      </c>
      <c r="AN7" s="122"/>
      <c r="AO7" s="6" t="s">
        <v>22</v>
      </c>
      <c r="AP7" s="122" t="s">
        <v>23</v>
      </c>
      <c r="AQ7" s="122"/>
      <c r="AR7" s="6" t="s">
        <v>22</v>
      </c>
      <c r="AS7" s="122" t="s">
        <v>23</v>
      </c>
      <c r="AT7" s="122"/>
      <c r="AV7" s="126"/>
      <c r="AW7" s="127"/>
      <c r="AX7" s="128"/>
    </row>
    <row r="8" spans="2:50" ht="18" customHeight="1">
      <c r="B8" s="69" t="s">
        <v>24</v>
      </c>
      <c r="C8" s="79">
        <v>1</v>
      </c>
      <c r="D8" s="104" t="s">
        <v>25</v>
      </c>
      <c r="F8" s="104" t="s">
        <v>26</v>
      </c>
      <c r="H8" s="84" t="s">
        <v>27</v>
      </c>
      <c r="I8" s="85" t="s">
        <v>28</v>
      </c>
      <c r="K8" s="7"/>
      <c r="L8" s="60"/>
      <c r="M8" s="60"/>
      <c r="N8" s="7"/>
      <c r="O8" s="60"/>
      <c r="P8" s="60"/>
      <c r="Q8" s="7"/>
      <c r="R8" s="60"/>
      <c r="S8" s="60"/>
      <c r="T8" s="7"/>
      <c r="U8" s="60"/>
      <c r="V8" s="60"/>
      <c r="W8" s="7"/>
      <c r="X8" s="60"/>
      <c r="Y8" s="60"/>
      <c r="Z8" s="7"/>
      <c r="AA8" s="60"/>
      <c r="AB8" s="60"/>
      <c r="AC8" s="7"/>
      <c r="AD8" s="60"/>
      <c r="AE8" s="60"/>
      <c r="AF8" s="7"/>
      <c r="AG8" s="60"/>
      <c r="AH8" s="60"/>
      <c r="AI8" s="7"/>
      <c r="AJ8" s="60"/>
      <c r="AK8" s="60"/>
      <c r="AL8" s="7"/>
      <c r="AM8" s="61"/>
      <c r="AN8" s="62"/>
      <c r="AO8" s="7"/>
      <c r="AP8" s="61"/>
      <c r="AQ8" s="62"/>
      <c r="AR8" s="7"/>
      <c r="AS8" s="61"/>
      <c r="AT8" s="62"/>
      <c r="AV8" s="63"/>
      <c r="AW8" s="64"/>
      <c r="AX8" s="65"/>
    </row>
    <row r="9" spans="2:50" ht="18" customHeight="1">
      <c r="B9" s="69"/>
      <c r="C9" s="79"/>
      <c r="D9" s="104"/>
      <c r="F9" s="104"/>
      <c r="H9" s="84"/>
      <c r="I9" s="85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V9" s="66"/>
      <c r="AW9" s="67"/>
      <c r="AX9" s="68"/>
    </row>
    <row r="10" spans="2:50" ht="18" customHeight="1">
      <c r="B10" s="69"/>
      <c r="C10" s="79">
        <v>2</v>
      </c>
      <c r="D10" s="104" t="s">
        <v>29</v>
      </c>
      <c r="F10" s="104" t="s">
        <v>30</v>
      </c>
      <c r="H10" s="84" t="s">
        <v>31</v>
      </c>
      <c r="I10" s="85" t="s">
        <v>28</v>
      </c>
      <c r="K10" s="7"/>
      <c r="L10" s="60"/>
      <c r="M10" s="60"/>
      <c r="N10" s="7"/>
      <c r="O10" s="60"/>
      <c r="P10" s="60"/>
      <c r="Q10" s="7"/>
      <c r="R10" s="60"/>
      <c r="S10" s="60"/>
      <c r="T10" s="7"/>
      <c r="U10" s="60"/>
      <c r="V10" s="60"/>
      <c r="W10" s="7"/>
      <c r="X10" s="60"/>
      <c r="Y10" s="60"/>
      <c r="Z10" s="7"/>
      <c r="AA10" s="60"/>
      <c r="AB10" s="60"/>
      <c r="AC10" s="7"/>
      <c r="AD10" s="60"/>
      <c r="AE10" s="60"/>
      <c r="AF10" s="7"/>
      <c r="AG10" s="60"/>
      <c r="AH10" s="60"/>
      <c r="AI10" s="7"/>
      <c r="AJ10" s="60"/>
      <c r="AK10" s="60"/>
      <c r="AL10" s="7"/>
      <c r="AM10" s="61"/>
      <c r="AN10" s="62"/>
      <c r="AO10" s="7"/>
      <c r="AP10" s="61"/>
      <c r="AQ10" s="62"/>
      <c r="AR10" s="7"/>
      <c r="AS10" s="61"/>
      <c r="AT10" s="62"/>
      <c r="AV10" s="63"/>
      <c r="AW10" s="64"/>
      <c r="AX10" s="65"/>
    </row>
    <row r="11" spans="2:50" ht="18" customHeight="1">
      <c r="B11" s="69"/>
      <c r="C11" s="79"/>
      <c r="D11" s="104"/>
      <c r="F11" s="104"/>
      <c r="H11" s="84"/>
      <c r="I11" s="85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V11" s="66"/>
      <c r="AW11" s="67"/>
      <c r="AX11" s="68"/>
    </row>
    <row r="12" spans="2:50" ht="23.25" customHeight="1">
      <c r="B12" s="69"/>
      <c r="C12" s="116">
        <v>3</v>
      </c>
      <c r="D12" s="110" t="s">
        <v>32</v>
      </c>
      <c r="F12" s="110" t="s">
        <v>33</v>
      </c>
      <c r="H12" s="73"/>
      <c r="I12" s="74" t="s">
        <v>28</v>
      </c>
      <c r="K12" s="7"/>
      <c r="L12" s="60"/>
      <c r="M12" s="60"/>
      <c r="N12" s="7"/>
      <c r="O12" s="60"/>
      <c r="P12" s="60"/>
      <c r="Q12" s="7"/>
      <c r="R12" s="60"/>
      <c r="S12" s="60"/>
      <c r="T12" s="7"/>
      <c r="U12" s="60"/>
      <c r="V12" s="60"/>
      <c r="W12" s="7"/>
      <c r="X12" s="60"/>
      <c r="Y12" s="60"/>
      <c r="Z12" s="7"/>
      <c r="AA12" s="60"/>
      <c r="AB12" s="60"/>
      <c r="AC12" s="7"/>
      <c r="AD12" s="60"/>
      <c r="AE12" s="60"/>
      <c r="AF12" s="7"/>
      <c r="AG12" s="60"/>
      <c r="AH12" s="60"/>
      <c r="AI12" s="7"/>
      <c r="AJ12" s="60"/>
      <c r="AK12" s="60"/>
      <c r="AL12" s="7"/>
      <c r="AM12" s="61"/>
      <c r="AN12" s="62"/>
      <c r="AO12" s="7"/>
      <c r="AP12" s="61"/>
      <c r="AQ12" s="62"/>
      <c r="AR12" s="7"/>
      <c r="AS12" s="61"/>
      <c r="AT12" s="62"/>
      <c r="AV12" s="63"/>
      <c r="AW12" s="64"/>
      <c r="AX12" s="65"/>
    </row>
    <row r="13" spans="2:50" ht="23.25" customHeight="1">
      <c r="B13" s="69"/>
      <c r="C13" s="116"/>
      <c r="D13" s="110"/>
      <c r="F13" s="110"/>
      <c r="H13" s="73"/>
      <c r="I13" s="74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V13" s="66"/>
      <c r="AW13" s="67"/>
      <c r="AX13" s="68"/>
    </row>
    <row r="14" spans="2:50" ht="18" customHeight="1">
      <c r="B14" s="69"/>
      <c r="C14" s="116">
        <v>4</v>
      </c>
      <c r="D14" s="110" t="s">
        <v>34</v>
      </c>
      <c r="F14" s="110" t="s">
        <v>35</v>
      </c>
      <c r="H14" s="73"/>
      <c r="I14" s="74" t="s">
        <v>28</v>
      </c>
      <c r="K14" s="7"/>
      <c r="L14" s="60"/>
      <c r="M14" s="60"/>
      <c r="N14" s="7"/>
      <c r="O14" s="60"/>
      <c r="P14" s="60"/>
      <c r="Q14" s="7"/>
      <c r="R14" s="60"/>
      <c r="S14" s="60"/>
      <c r="T14" s="7"/>
      <c r="U14" s="60"/>
      <c r="V14" s="60"/>
      <c r="W14" s="7"/>
      <c r="X14" s="60"/>
      <c r="Y14" s="60"/>
      <c r="Z14" s="7"/>
      <c r="AA14" s="60"/>
      <c r="AB14" s="60"/>
      <c r="AC14" s="7"/>
      <c r="AD14" s="60"/>
      <c r="AE14" s="60"/>
      <c r="AF14" s="7"/>
      <c r="AG14" s="60"/>
      <c r="AH14" s="60"/>
      <c r="AI14" s="7"/>
      <c r="AJ14" s="60"/>
      <c r="AK14" s="60"/>
      <c r="AL14" s="7"/>
      <c r="AM14" s="61"/>
      <c r="AN14" s="62"/>
      <c r="AO14" s="7"/>
      <c r="AP14" s="61"/>
      <c r="AQ14" s="62"/>
      <c r="AR14" s="7"/>
      <c r="AS14" s="61"/>
      <c r="AT14" s="62"/>
      <c r="AV14" s="63"/>
      <c r="AW14" s="64"/>
      <c r="AX14" s="65"/>
    </row>
    <row r="15" spans="2:50" ht="18" customHeight="1">
      <c r="B15" s="69"/>
      <c r="C15" s="116"/>
      <c r="D15" s="110"/>
      <c r="F15" s="110"/>
      <c r="H15" s="73"/>
      <c r="I15" s="74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V15" s="66"/>
      <c r="AW15" s="67"/>
      <c r="AX15" s="68"/>
    </row>
    <row r="16" spans="2:50" ht="18" customHeight="1">
      <c r="B16" s="69"/>
      <c r="C16" s="79">
        <v>5</v>
      </c>
      <c r="D16" s="104" t="s">
        <v>36</v>
      </c>
      <c r="F16" s="104" t="s">
        <v>37</v>
      </c>
      <c r="H16" s="84" t="s">
        <v>27</v>
      </c>
      <c r="I16" s="85" t="s">
        <v>38</v>
      </c>
      <c r="K16" s="7"/>
      <c r="L16" s="60"/>
      <c r="M16" s="60"/>
      <c r="N16" s="7"/>
      <c r="O16" s="60"/>
      <c r="P16" s="60"/>
      <c r="Q16" s="7"/>
      <c r="R16" s="60"/>
      <c r="S16" s="60"/>
      <c r="T16" s="7"/>
      <c r="U16" s="60"/>
      <c r="V16" s="60"/>
      <c r="W16" s="7"/>
      <c r="X16" s="60"/>
      <c r="Y16" s="60"/>
      <c r="Z16" s="7"/>
      <c r="AA16" s="60"/>
      <c r="AB16" s="60"/>
      <c r="AC16" s="7"/>
      <c r="AD16" s="60"/>
      <c r="AE16" s="60"/>
      <c r="AF16" s="7"/>
      <c r="AG16" s="60"/>
      <c r="AH16" s="60"/>
      <c r="AI16" s="7"/>
      <c r="AJ16" s="60"/>
      <c r="AK16" s="60"/>
      <c r="AL16" s="7"/>
      <c r="AM16" s="61"/>
      <c r="AN16" s="62"/>
      <c r="AO16" s="7"/>
      <c r="AP16" s="61"/>
      <c r="AQ16" s="62"/>
      <c r="AR16" s="7"/>
      <c r="AS16" s="61"/>
      <c r="AT16" s="62"/>
      <c r="AV16" s="63"/>
      <c r="AW16" s="64"/>
      <c r="AX16" s="65"/>
    </row>
    <row r="17" spans="2:50" ht="18" customHeight="1">
      <c r="B17" s="69"/>
      <c r="C17" s="79"/>
      <c r="D17" s="104"/>
      <c r="F17" s="104"/>
      <c r="H17" s="84"/>
      <c r="I17" s="85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V17" s="66"/>
      <c r="AW17" s="67"/>
      <c r="AX17" s="68"/>
    </row>
    <row r="18" spans="2:50" ht="18" customHeight="1">
      <c r="B18" s="69"/>
      <c r="C18" s="116">
        <v>6</v>
      </c>
      <c r="D18" s="110" t="s">
        <v>39</v>
      </c>
      <c r="F18" s="110" t="s">
        <v>40</v>
      </c>
      <c r="H18" s="73" t="s">
        <v>27</v>
      </c>
      <c r="I18" s="74" t="s">
        <v>38</v>
      </c>
      <c r="K18" s="7"/>
      <c r="L18" s="61"/>
      <c r="M18" s="62"/>
      <c r="N18" s="7"/>
      <c r="O18" s="61"/>
      <c r="P18" s="62"/>
      <c r="Q18" s="7"/>
      <c r="R18" s="61"/>
      <c r="S18" s="62"/>
      <c r="T18" s="7"/>
      <c r="U18" s="61"/>
      <c r="V18" s="62"/>
      <c r="W18" s="7"/>
      <c r="X18" s="61"/>
      <c r="Y18" s="62"/>
      <c r="Z18" s="7"/>
      <c r="AA18" s="61"/>
      <c r="AB18" s="62"/>
      <c r="AC18" s="7"/>
      <c r="AD18" s="61"/>
      <c r="AE18" s="62"/>
      <c r="AF18" s="7"/>
      <c r="AG18" s="61"/>
      <c r="AH18" s="62"/>
      <c r="AI18" s="7"/>
      <c r="AJ18" s="61"/>
      <c r="AK18" s="62"/>
      <c r="AL18" s="7"/>
      <c r="AM18" s="61"/>
      <c r="AN18" s="62"/>
      <c r="AO18" s="7"/>
      <c r="AP18" s="61"/>
      <c r="AQ18" s="62"/>
      <c r="AR18" s="7"/>
      <c r="AS18" s="61"/>
      <c r="AT18" s="62"/>
      <c r="AV18" s="63"/>
      <c r="AW18" s="64"/>
      <c r="AX18" s="65"/>
    </row>
    <row r="19" spans="2:50" ht="18" customHeight="1">
      <c r="B19" s="69"/>
      <c r="C19" s="116"/>
      <c r="D19" s="110"/>
      <c r="F19" s="110"/>
      <c r="H19" s="73"/>
      <c r="I19" s="74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V19" s="66"/>
      <c r="AW19" s="67"/>
      <c r="AX19" s="68"/>
    </row>
    <row r="20" spans="2:50" ht="18" customHeight="1">
      <c r="B20" s="69"/>
      <c r="C20" s="116">
        <v>7</v>
      </c>
      <c r="D20" s="110" t="s">
        <v>41</v>
      </c>
      <c r="F20" s="110" t="s">
        <v>42</v>
      </c>
      <c r="H20" s="73" t="s">
        <v>27</v>
      </c>
      <c r="I20" s="74" t="s">
        <v>38</v>
      </c>
      <c r="K20" s="7"/>
      <c r="L20" s="61"/>
      <c r="M20" s="62"/>
      <c r="N20" s="7"/>
      <c r="O20" s="61"/>
      <c r="P20" s="62"/>
      <c r="Q20" s="7"/>
      <c r="R20" s="61"/>
      <c r="S20" s="62"/>
      <c r="T20" s="7"/>
      <c r="U20" s="61"/>
      <c r="V20" s="62"/>
      <c r="W20" s="7"/>
      <c r="X20" s="61"/>
      <c r="Y20" s="62"/>
      <c r="Z20" s="7"/>
      <c r="AA20" s="61"/>
      <c r="AB20" s="62"/>
      <c r="AC20" s="7"/>
      <c r="AD20" s="61"/>
      <c r="AE20" s="62"/>
      <c r="AF20" s="7"/>
      <c r="AG20" s="61"/>
      <c r="AH20" s="62"/>
      <c r="AI20" s="7"/>
      <c r="AJ20" s="61"/>
      <c r="AK20" s="62"/>
      <c r="AL20" s="7"/>
      <c r="AM20" s="61"/>
      <c r="AN20" s="62"/>
      <c r="AO20" s="7"/>
      <c r="AP20" s="61"/>
      <c r="AQ20" s="62"/>
      <c r="AR20" s="7"/>
      <c r="AS20" s="61"/>
      <c r="AT20" s="62"/>
      <c r="AV20" s="63"/>
      <c r="AW20" s="64"/>
      <c r="AX20" s="65"/>
    </row>
    <row r="21" spans="2:50" ht="18" customHeight="1">
      <c r="B21" s="69"/>
      <c r="C21" s="116"/>
      <c r="D21" s="110"/>
      <c r="F21" s="110"/>
      <c r="H21" s="73"/>
      <c r="I21" s="7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V21" s="66"/>
      <c r="AW21" s="67"/>
      <c r="AX21" s="68"/>
    </row>
    <row r="22" spans="2:50" ht="18" customHeight="1">
      <c r="B22" s="69"/>
      <c r="C22" s="116">
        <v>8</v>
      </c>
      <c r="D22" s="110" t="s">
        <v>43</v>
      </c>
      <c r="F22" s="110" t="s">
        <v>44</v>
      </c>
      <c r="H22" s="73" t="s">
        <v>45</v>
      </c>
      <c r="I22" s="74" t="s">
        <v>28</v>
      </c>
      <c r="K22" s="7"/>
      <c r="L22" s="61"/>
      <c r="M22" s="62"/>
      <c r="N22" s="7"/>
      <c r="O22" s="61"/>
      <c r="P22" s="62"/>
      <c r="Q22" s="7"/>
      <c r="R22" s="61"/>
      <c r="S22" s="62"/>
      <c r="T22" s="7"/>
      <c r="U22" s="61"/>
      <c r="V22" s="62"/>
      <c r="W22" s="7"/>
      <c r="X22" s="61"/>
      <c r="Y22" s="62"/>
      <c r="Z22" s="7"/>
      <c r="AA22" s="61"/>
      <c r="AB22" s="62"/>
      <c r="AC22" s="7"/>
      <c r="AD22" s="61"/>
      <c r="AE22" s="62"/>
      <c r="AF22" s="7"/>
      <c r="AG22" s="61"/>
      <c r="AH22" s="62"/>
      <c r="AI22" s="7"/>
      <c r="AJ22" s="61"/>
      <c r="AK22" s="62"/>
      <c r="AL22" s="7"/>
      <c r="AM22" s="61"/>
      <c r="AN22" s="62"/>
      <c r="AO22" s="7"/>
      <c r="AP22" s="61"/>
      <c r="AQ22" s="62"/>
      <c r="AR22" s="7"/>
      <c r="AS22" s="61"/>
      <c r="AT22" s="62"/>
      <c r="AV22" s="63"/>
      <c r="AW22" s="64"/>
      <c r="AX22" s="65"/>
    </row>
    <row r="23" spans="2:50" ht="18" customHeight="1">
      <c r="B23" s="69"/>
      <c r="C23" s="116"/>
      <c r="D23" s="110"/>
      <c r="F23" s="110"/>
      <c r="H23" s="73"/>
      <c r="I23" s="74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V23" s="66"/>
      <c r="AW23" s="67"/>
      <c r="AX23" s="68"/>
    </row>
    <row r="24" spans="2:50" ht="18" customHeight="1">
      <c r="B24" s="69"/>
      <c r="C24" s="79">
        <v>9</v>
      </c>
      <c r="D24" s="104" t="s">
        <v>46</v>
      </c>
      <c r="F24" s="104" t="s">
        <v>47</v>
      </c>
      <c r="H24" s="84" t="s">
        <v>48</v>
      </c>
      <c r="I24" s="85" t="s">
        <v>28</v>
      </c>
      <c r="K24" s="7"/>
      <c r="L24" s="61"/>
      <c r="M24" s="62"/>
      <c r="N24" s="7"/>
      <c r="O24" s="61"/>
      <c r="P24" s="62"/>
      <c r="Q24" s="7"/>
      <c r="R24" s="61"/>
      <c r="S24" s="62"/>
      <c r="T24" s="7"/>
      <c r="U24" s="61"/>
      <c r="V24" s="62"/>
      <c r="W24" s="7"/>
      <c r="X24" s="61"/>
      <c r="Y24" s="62"/>
      <c r="Z24" s="7"/>
      <c r="AA24" s="61"/>
      <c r="AB24" s="62"/>
      <c r="AC24" s="7"/>
      <c r="AD24" s="61"/>
      <c r="AE24" s="62"/>
      <c r="AF24" s="7"/>
      <c r="AG24" s="61"/>
      <c r="AH24" s="62"/>
      <c r="AI24" s="7"/>
      <c r="AJ24" s="61"/>
      <c r="AK24" s="62"/>
      <c r="AL24" s="7"/>
      <c r="AM24" s="61"/>
      <c r="AN24" s="62"/>
      <c r="AO24" s="7"/>
      <c r="AP24" s="61"/>
      <c r="AQ24" s="62"/>
      <c r="AR24" s="7"/>
      <c r="AS24" s="61"/>
      <c r="AT24" s="62"/>
      <c r="AV24" s="63"/>
      <c r="AW24" s="64"/>
      <c r="AX24" s="65"/>
    </row>
    <row r="25" spans="2:50" ht="18" customHeight="1">
      <c r="B25" s="69"/>
      <c r="C25" s="79"/>
      <c r="D25" s="104"/>
      <c r="F25" s="104"/>
      <c r="H25" s="84"/>
      <c r="I25" s="85"/>
      <c r="K25" s="60"/>
      <c r="L25" s="60"/>
      <c r="M25" s="60"/>
      <c r="N25" s="61"/>
      <c r="O25" s="98"/>
      <c r="P25" s="62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V25" s="66"/>
      <c r="AW25" s="67"/>
      <c r="AX25" s="68"/>
    </row>
    <row r="26" spans="2:50" ht="18" customHeight="1">
      <c r="B26" s="69"/>
      <c r="C26" s="109">
        <v>10</v>
      </c>
      <c r="D26" s="110" t="s">
        <v>49</v>
      </c>
      <c r="F26" s="110" t="s">
        <v>50</v>
      </c>
      <c r="H26" s="78">
        <v>1</v>
      </c>
      <c r="I26" s="74" t="s">
        <v>28</v>
      </c>
      <c r="K26" s="7"/>
      <c r="L26" s="61"/>
      <c r="M26" s="62"/>
      <c r="N26" s="7"/>
      <c r="O26" s="61"/>
      <c r="P26" s="62"/>
      <c r="Q26" s="7"/>
      <c r="R26" s="61"/>
      <c r="S26" s="62"/>
      <c r="T26" s="7"/>
      <c r="U26" s="61"/>
      <c r="V26" s="62"/>
      <c r="W26" s="7"/>
      <c r="X26" s="61"/>
      <c r="Y26" s="62"/>
      <c r="Z26" s="7"/>
      <c r="AA26" s="61"/>
      <c r="AB26" s="62"/>
      <c r="AC26" s="7"/>
      <c r="AD26" s="61"/>
      <c r="AE26" s="62"/>
      <c r="AF26" s="7"/>
      <c r="AG26" s="61"/>
      <c r="AH26" s="62"/>
      <c r="AI26" s="7"/>
      <c r="AJ26" s="61"/>
      <c r="AK26" s="62"/>
      <c r="AL26" s="7"/>
      <c r="AM26" s="61"/>
      <c r="AN26" s="62"/>
      <c r="AO26" s="7"/>
      <c r="AP26" s="61"/>
      <c r="AQ26" s="62"/>
      <c r="AR26" s="7"/>
      <c r="AS26" s="61"/>
      <c r="AT26" s="62"/>
      <c r="AV26" s="63"/>
      <c r="AW26" s="64"/>
      <c r="AX26" s="65"/>
    </row>
    <row r="27" spans="2:50" ht="18" customHeight="1">
      <c r="B27" s="69"/>
      <c r="C27" s="109"/>
      <c r="D27" s="110"/>
      <c r="F27" s="110"/>
      <c r="H27" s="73"/>
      <c r="I27" s="74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V27" s="66"/>
      <c r="AW27" s="67"/>
      <c r="AX27" s="68"/>
    </row>
    <row r="28" spans="2:50" ht="18" customHeight="1">
      <c r="B28" s="69"/>
      <c r="C28" s="109">
        <v>11</v>
      </c>
      <c r="D28" s="110" t="s">
        <v>51</v>
      </c>
      <c r="F28" s="110" t="s">
        <v>52</v>
      </c>
      <c r="H28" s="78"/>
      <c r="I28" s="74" t="s">
        <v>28</v>
      </c>
      <c r="K28" s="7"/>
      <c r="L28" s="61"/>
      <c r="M28" s="62"/>
      <c r="N28" s="7"/>
      <c r="O28" s="61"/>
      <c r="P28" s="62"/>
      <c r="Q28" s="7"/>
      <c r="R28" s="61"/>
      <c r="S28" s="62"/>
      <c r="T28" s="7"/>
      <c r="U28" s="61"/>
      <c r="V28" s="62"/>
      <c r="W28" s="7"/>
      <c r="X28" s="61"/>
      <c r="Y28" s="62"/>
      <c r="Z28" s="7"/>
      <c r="AA28" s="61"/>
      <c r="AB28" s="62"/>
      <c r="AC28" s="7"/>
      <c r="AD28" s="61"/>
      <c r="AE28" s="62"/>
      <c r="AF28" s="7"/>
      <c r="AG28" s="61"/>
      <c r="AH28" s="62"/>
      <c r="AI28" s="7"/>
      <c r="AJ28" s="61"/>
      <c r="AK28" s="62"/>
      <c r="AL28" s="7"/>
      <c r="AM28" s="61"/>
      <c r="AN28" s="62"/>
      <c r="AO28" s="7"/>
      <c r="AP28" s="61"/>
      <c r="AQ28" s="62"/>
      <c r="AR28" s="7"/>
      <c r="AS28" s="61"/>
      <c r="AT28" s="62"/>
      <c r="AV28" s="63"/>
      <c r="AW28" s="64"/>
      <c r="AX28" s="65"/>
    </row>
    <row r="29" spans="2:50" ht="18" customHeight="1">
      <c r="B29" s="69"/>
      <c r="C29" s="109"/>
      <c r="D29" s="110"/>
      <c r="F29" s="110"/>
      <c r="H29" s="73"/>
      <c r="I29" s="74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V29" s="66"/>
      <c r="AW29" s="67"/>
      <c r="AX29" s="68"/>
    </row>
    <row r="30" spans="2:50" ht="18" customHeight="1">
      <c r="B30" s="69"/>
      <c r="C30" s="79">
        <v>12</v>
      </c>
      <c r="D30" s="104" t="s">
        <v>53</v>
      </c>
      <c r="F30" s="104" t="s">
        <v>54</v>
      </c>
      <c r="H30" s="84" t="s">
        <v>55</v>
      </c>
      <c r="I30" s="85" t="s">
        <v>28</v>
      </c>
      <c r="K30" s="7"/>
      <c r="L30" s="61"/>
      <c r="M30" s="62"/>
      <c r="N30" s="7"/>
      <c r="O30" s="61"/>
      <c r="P30" s="62"/>
      <c r="Q30" s="7"/>
      <c r="R30" s="61"/>
      <c r="S30" s="62"/>
      <c r="T30" s="7"/>
      <c r="U30" s="61"/>
      <c r="V30" s="62"/>
      <c r="W30" s="7"/>
      <c r="X30" s="61"/>
      <c r="Y30" s="62"/>
      <c r="Z30" s="7"/>
      <c r="AA30" s="61"/>
      <c r="AB30" s="62"/>
      <c r="AC30" s="7"/>
      <c r="AD30" s="61"/>
      <c r="AE30" s="62"/>
      <c r="AF30" s="7"/>
      <c r="AG30" s="61"/>
      <c r="AH30" s="62"/>
      <c r="AI30" s="7"/>
      <c r="AJ30" s="61"/>
      <c r="AK30" s="62"/>
      <c r="AL30" s="7"/>
      <c r="AM30" s="61"/>
      <c r="AN30" s="62"/>
      <c r="AO30" s="7"/>
      <c r="AP30" s="61"/>
      <c r="AQ30" s="62"/>
      <c r="AR30" s="7"/>
      <c r="AS30" s="61"/>
      <c r="AT30" s="62"/>
      <c r="AV30" s="63"/>
      <c r="AW30" s="64"/>
      <c r="AX30" s="65"/>
    </row>
    <row r="31" spans="2:50" ht="18" customHeight="1">
      <c r="B31" s="69"/>
      <c r="C31" s="79"/>
      <c r="D31" s="104"/>
      <c r="F31" s="104"/>
      <c r="H31" s="84"/>
      <c r="I31" s="85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V31" s="66"/>
      <c r="AW31" s="67"/>
      <c r="AX31" s="68"/>
    </row>
    <row r="32" spans="2:50" ht="6" customHeight="1">
      <c r="I32" s="8"/>
    </row>
    <row r="33" spans="2:50" ht="18" customHeight="1">
      <c r="B33" s="69" t="s">
        <v>56</v>
      </c>
      <c r="C33" s="79">
        <v>13</v>
      </c>
      <c r="D33" s="104" t="s">
        <v>57</v>
      </c>
      <c r="F33" s="104" t="s">
        <v>58</v>
      </c>
      <c r="H33" s="86">
        <v>0.85</v>
      </c>
      <c r="I33" s="85" t="s">
        <v>38</v>
      </c>
      <c r="K33" s="7"/>
      <c r="L33" s="61"/>
      <c r="M33" s="62"/>
      <c r="N33" s="7"/>
      <c r="O33" s="61"/>
      <c r="P33" s="62"/>
      <c r="Q33" s="7"/>
      <c r="R33" s="61"/>
      <c r="S33" s="62"/>
      <c r="T33" s="7"/>
      <c r="U33" s="61"/>
      <c r="V33" s="62"/>
      <c r="W33" s="7"/>
      <c r="X33" s="61"/>
      <c r="Y33" s="62"/>
      <c r="Z33" s="7"/>
      <c r="AA33" s="61"/>
      <c r="AB33" s="62"/>
      <c r="AC33" s="7"/>
      <c r="AD33" s="61"/>
      <c r="AE33" s="62"/>
      <c r="AF33" s="7"/>
      <c r="AG33" s="61"/>
      <c r="AH33" s="62"/>
      <c r="AI33" s="7"/>
      <c r="AJ33" s="61"/>
      <c r="AK33" s="62"/>
      <c r="AL33" s="7"/>
      <c r="AM33" s="61"/>
      <c r="AN33" s="62"/>
      <c r="AO33" s="7"/>
      <c r="AP33" s="61"/>
      <c r="AQ33" s="62"/>
      <c r="AR33" s="7"/>
      <c r="AS33" s="61"/>
      <c r="AT33" s="62"/>
      <c r="AV33" s="63"/>
      <c r="AW33" s="64"/>
      <c r="AX33" s="65"/>
    </row>
    <row r="34" spans="2:50" ht="18" customHeight="1">
      <c r="B34" s="69"/>
      <c r="C34" s="79"/>
      <c r="D34" s="104"/>
      <c r="F34" s="104"/>
      <c r="H34" s="84"/>
      <c r="I34" s="85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V34" s="66"/>
      <c r="AW34" s="67"/>
      <c r="AX34" s="68"/>
    </row>
    <row r="35" spans="2:50" ht="18" customHeight="1">
      <c r="B35" s="69"/>
      <c r="C35" s="79">
        <v>14</v>
      </c>
      <c r="D35" s="104" t="s">
        <v>59</v>
      </c>
      <c r="F35" s="104" t="s">
        <v>60</v>
      </c>
      <c r="H35" s="78">
        <v>1</v>
      </c>
      <c r="I35" s="85" t="s">
        <v>38</v>
      </c>
      <c r="K35" s="7"/>
      <c r="L35" s="61"/>
      <c r="M35" s="62"/>
      <c r="N35" s="7"/>
      <c r="O35" s="61"/>
      <c r="P35" s="62"/>
      <c r="Q35" s="7"/>
      <c r="R35" s="61"/>
      <c r="S35" s="62"/>
      <c r="T35" s="7"/>
      <c r="U35" s="61"/>
      <c r="V35" s="62"/>
      <c r="W35" s="7"/>
      <c r="X35" s="61"/>
      <c r="Y35" s="62"/>
      <c r="Z35" s="7"/>
      <c r="AA35" s="61"/>
      <c r="AB35" s="62"/>
      <c r="AC35" s="7"/>
      <c r="AD35" s="61"/>
      <c r="AE35" s="62"/>
      <c r="AF35" s="7"/>
      <c r="AG35" s="61"/>
      <c r="AH35" s="62"/>
      <c r="AI35" s="7"/>
      <c r="AJ35" s="61"/>
      <c r="AK35" s="62"/>
      <c r="AL35" s="7"/>
      <c r="AM35" s="61"/>
      <c r="AN35" s="62"/>
      <c r="AO35" s="7"/>
      <c r="AP35" s="61"/>
      <c r="AQ35" s="62"/>
      <c r="AR35" s="7"/>
      <c r="AS35" s="61"/>
      <c r="AT35" s="62"/>
      <c r="AV35" s="63"/>
      <c r="AW35" s="64"/>
      <c r="AX35" s="65"/>
    </row>
    <row r="36" spans="2:50" ht="18" customHeight="1">
      <c r="B36" s="69"/>
      <c r="C36" s="79"/>
      <c r="D36" s="104"/>
      <c r="F36" s="104"/>
      <c r="H36" s="73"/>
      <c r="I36" s="85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V36" s="66"/>
      <c r="AW36" s="67"/>
      <c r="AX36" s="68"/>
    </row>
    <row r="37" spans="2:50" ht="18" customHeight="1">
      <c r="B37" s="69"/>
      <c r="C37" s="100">
        <v>15</v>
      </c>
      <c r="D37" s="108" t="s">
        <v>61</v>
      </c>
      <c r="F37" s="108" t="s">
        <v>62</v>
      </c>
      <c r="H37" s="95">
        <v>0.95</v>
      </c>
      <c r="I37" s="97" t="s">
        <v>38</v>
      </c>
      <c r="K37" s="7"/>
      <c r="L37" s="61"/>
      <c r="M37" s="62"/>
      <c r="N37" s="7"/>
      <c r="O37" s="61"/>
      <c r="P37" s="62"/>
      <c r="Q37" s="7"/>
      <c r="R37" s="61"/>
      <c r="S37" s="62"/>
      <c r="T37" s="7"/>
      <c r="U37" s="61"/>
      <c r="V37" s="62"/>
      <c r="W37" s="7"/>
      <c r="X37" s="61"/>
      <c r="Y37" s="62"/>
      <c r="Z37" s="7"/>
      <c r="AA37" s="61"/>
      <c r="AB37" s="62"/>
      <c r="AC37" s="7"/>
      <c r="AD37" s="61"/>
      <c r="AE37" s="62"/>
      <c r="AF37" s="7"/>
      <c r="AG37" s="61"/>
      <c r="AH37" s="62"/>
      <c r="AI37" s="7"/>
      <c r="AJ37" s="61"/>
      <c r="AK37" s="62"/>
      <c r="AL37" s="7"/>
      <c r="AM37" s="61"/>
      <c r="AN37" s="62"/>
      <c r="AO37" s="7"/>
      <c r="AP37" s="61"/>
      <c r="AQ37" s="62"/>
      <c r="AR37" s="7"/>
      <c r="AS37" s="61"/>
      <c r="AT37" s="62"/>
      <c r="AV37" s="63"/>
      <c r="AW37" s="64"/>
      <c r="AX37" s="65"/>
    </row>
    <row r="38" spans="2:50" ht="18" customHeight="1">
      <c r="B38" s="69"/>
      <c r="C38" s="100"/>
      <c r="D38" s="108"/>
      <c r="F38" s="108"/>
      <c r="H38" s="96"/>
      <c r="I38" s="97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V38" s="66"/>
      <c r="AW38" s="67"/>
      <c r="AX38" s="68"/>
    </row>
    <row r="39" spans="2:50" ht="18" customHeight="1">
      <c r="B39" s="69"/>
      <c r="C39" s="100">
        <v>16</v>
      </c>
      <c r="D39" s="108" t="s">
        <v>63</v>
      </c>
      <c r="F39" s="108" t="s">
        <v>64</v>
      </c>
      <c r="H39" s="95">
        <v>1</v>
      </c>
      <c r="I39" s="97" t="s">
        <v>38</v>
      </c>
      <c r="K39" s="7"/>
      <c r="L39" s="61"/>
      <c r="M39" s="62"/>
      <c r="N39" s="7"/>
      <c r="O39" s="61"/>
      <c r="P39" s="62"/>
      <c r="Q39" s="7"/>
      <c r="R39" s="61"/>
      <c r="S39" s="62"/>
      <c r="T39" s="7"/>
      <c r="U39" s="61"/>
      <c r="V39" s="62"/>
      <c r="W39" s="7"/>
      <c r="X39" s="61"/>
      <c r="Y39" s="62"/>
      <c r="Z39" s="7"/>
      <c r="AA39" s="61"/>
      <c r="AB39" s="62"/>
      <c r="AC39" s="7"/>
      <c r="AD39" s="61"/>
      <c r="AE39" s="62"/>
      <c r="AF39" s="7"/>
      <c r="AG39" s="61"/>
      <c r="AH39" s="62"/>
      <c r="AI39" s="7"/>
      <c r="AJ39" s="61"/>
      <c r="AK39" s="62"/>
      <c r="AL39" s="7"/>
      <c r="AM39" s="61"/>
      <c r="AN39" s="62"/>
      <c r="AO39" s="7"/>
      <c r="AP39" s="61"/>
      <c r="AQ39" s="62"/>
      <c r="AR39" s="7"/>
      <c r="AS39" s="61"/>
      <c r="AT39" s="62"/>
      <c r="AV39" s="63"/>
      <c r="AW39" s="64"/>
      <c r="AX39" s="65"/>
    </row>
    <row r="40" spans="2:50" ht="18" customHeight="1">
      <c r="B40" s="69"/>
      <c r="C40" s="100"/>
      <c r="D40" s="108"/>
      <c r="F40" s="108"/>
      <c r="H40" s="96"/>
      <c r="I40" s="97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V40" s="66"/>
      <c r="AW40" s="67"/>
      <c r="AX40" s="68"/>
    </row>
    <row r="41" spans="2:50" ht="6.75" customHeight="1">
      <c r="I41" s="8"/>
    </row>
    <row r="42" spans="2:50" ht="15.75" customHeight="1">
      <c r="B42" s="69" t="s">
        <v>65</v>
      </c>
      <c r="C42" s="79">
        <v>17</v>
      </c>
      <c r="D42" s="104" t="s">
        <v>66</v>
      </c>
      <c r="F42" s="104" t="s">
        <v>67</v>
      </c>
      <c r="H42" s="84"/>
      <c r="I42" s="85" t="s">
        <v>38</v>
      </c>
      <c r="K42" s="7"/>
      <c r="L42" s="61"/>
      <c r="M42" s="62"/>
      <c r="N42" s="7"/>
      <c r="O42" s="61"/>
      <c r="P42" s="62"/>
      <c r="Q42" s="7"/>
      <c r="R42" s="61"/>
      <c r="S42" s="62"/>
      <c r="T42" s="7"/>
      <c r="U42" s="61"/>
      <c r="V42" s="62"/>
      <c r="W42" s="7"/>
      <c r="X42" s="61"/>
      <c r="Y42" s="62"/>
      <c r="Z42" s="7"/>
      <c r="AA42" s="61"/>
      <c r="AB42" s="62"/>
      <c r="AC42" s="7"/>
      <c r="AD42" s="61"/>
      <c r="AE42" s="62"/>
      <c r="AF42" s="7"/>
      <c r="AG42" s="61"/>
      <c r="AH42" s="62"/>
      <c r="AI42" s="7"/>
      <c r="AJ42" s="61"/>
      <c r="AK42" s="62"/>
      <c r="AL42" s="7"/>
      <c r="AM42" s="61"/>
      <c r="AN42" s="62"/>
      <c r="AO42" s="7"/>
      <c r="AP42" s="61"/>
      <c r="AQ42" s="62"/>
      <c r="AR42" s="7"/>
      <c r="AS42" s="61"/>
      <c r="AT42" s="62"/>
      <c r="AV42" s="63"/>
      <c r="AW42" s="64"/>
      <c r="AX42" s="65"/>
    </row>
    <row r="43" spans="2:50" ht="15.75" customHeight="1">
      <c r="B43" s="69"/>
      <c r="C43" s="79"/>
      <c r="D43" s="104"/>
      <c r="F43" s="104"/>
      <c r="H43" s="84"/>
      <c r="I43" s="85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V43" s="66"/>
      <c r="AW43" s="67"/>
      <c r="AX43" s="68"/>
    </row>
    <row r="44" spans="2:50" ht="20.25" customHeight="1">
      <c r="B44" s="69"/>
      <c r="C44" s="79">
        <v>18</v>
      </c>
      <c r="D44" s="104" t="s">
        <v>68</v>
      </c>
      <c r="F44" s="104" t="s">
        <v>69</v>
      </c>
      <c r="H44" s="78">
        <v>1</v>
      </c>
      <c r="I44" s="85" t="s">
        <v>28</v>
      </c>
      <c r="K44" s="7"/>
      <c r="L44" s="61"/>
      <c r="M44" s="62"/>
      <c r="N44" s="7"/>
      <c r="O44" s="61"/>
      <c r="P44" s="62"/>
      <c r="Q44" s="7"/>
      <c r="R44" s="61"/>
      <c r="S44" s="62"/>
      <c r="T44" s="7"/>
      <c r="U44" s="61"/>
      <c r="V44" s="62"/>
      <c r="W44" s="7"/>
      <c r="X44" s="61"/>
      <c r="Y44" s="62"/>
      <c r="Z44" s="7"/>
      <c r="AA44" s="61"/>
      <c r="AB44" s="62"/>
      <c r="AC44" s="7"/>
      <c r="AD44" s="61"/>
      <c r="AE44" s="62"/>
      <c r="AF44" s="7"/>
      <c r="AG44" s="61"/>
      <c r="AH44" s="62"/>
      <c r="AI44" s="7"/>
      <c r="AJ44" s="61"/>
      <c r="AK44" s="62"/>
      <c r="AL44" s="7"/>
      <c r="AM44" s="61"/>
      <c r="AN44" s="62"/>
      <c r="AO44" s="7"/>
      <c r="AP44" s="61"/>
      <c r="AQ44" s="62"/>
      <c r="AR44" s="7"/>
      <c r="AS44" s="61"/>
      <c r="AT44" s="62"/>
      <c r="AV44" s="63"/>
      <c r="AW44" s="64"/>
      <c r="AX44" s="65"/>
    </row>
    <row r="45" spans="2:50" ht="20.25" customHeight="1">
      <c r="B45" s="69"/>
      <c r="C45" s="79"/>
      <c r="D45" s="104"/>
      <c r="F45" s="104"/>
      <c r="H45" s="73"/>
      <c r="I45" s="85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V45" s="66"/>
      <c r="AW45" s="67"/>
      <c r="AX45" s="68"/>
    </row>
    <row r="46" spans="2:50" ht="24.75" customHeight="1">
      <c r="B46" s="69"/>
      <c r="C46" s="79">
        <v>19</v>
      </c>
      <c r="D46" s="104" t="s">
        <v>70</v>
      </c>
      <c r="F46" s="104" t="s">
        <v>71</v>
      </c>
      <c r="H46" s="84" t="s">
        <v>72</v>
      </c>
      <c r="I46" s="85" t="s">
        <v>28</v>
      </c>
      <c r="K46" s="7"/>
      <c r="L46" s="61"/>
      <c r="M46" s="62"/>
      <c r="N46" s="7"/>
      <c r="O46" s="61"/>
      <c r="P46" s="62"/>
      <c r="Q46" s="7"/>
      <c r="R46" s="61"/>
      <c r="S46" s="62"/>
      <c r="T46" s="7"/>
      <c r="U46" s="61"/>
      <c r="V46" s="62"/>
      <c r="W46" s="7"/>
      <c r="X46" s="61"/>
      <c r="Y46" s="62"/>
      <c r="Z46" s="7"/>
      <c r="AA46" s="61"/>
      <c r="AB46" s="62"/>
      <c r="AC46" s="7"/>
      <c r="AD46" s="61"/>
      <c r="AE46" s="62"/>
      <c r="AF46" s="7"/>
      <c r="AG46" s="61"/>
      <c r="AH46" s="62"/>
      <c r="AI46" s="7"/>
      <c r="AJ46" s="61"/>
      <c r="AK46" s="62"/>
      <c r="AL46" s="7"/>
      <c r="AM46" s="61"/>
      <c r="AN46" s="62"/>
      <c r="AO46" s="7"/>
      <c r="AP46" s="61"/>
      <c r="AQ46" s="62"/>
      <c r="AR46" s="7"/>
      <c r="AS46" s="61"/>
      <c r="AT46" s="62"/>
      <c r="AV46" s="63"/>
      <c r="AW46" s="64"/>
      <c r="AX46" s="65"/>
    </row>
    <row r="47" spans="2:50" ht="24.75" customHeight="1">
      <c r="B47" s="69"/>
      <c r="C47" s="79"/>
      <c r="D47" s="104"/>
      <c r="F47" s="104"/>
      <c r="H47" s="84"/>
      <c r="I47" s="85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V47" s="66"/>
      <c r="AW47" s="67"/>
      <c r="AX47" s="68"/>
    </row>
    <row r="48" spans="2:50" ht="24.75" customHeight="1">
      <c r="B48" s="69"/>
      <c r="C48" s="79">
        <v>20</v>
      </c>
      <c r="D48" s="104" t="s">
        <v>73</v>
      </c>
      <c r="F48" s="110" t="s">
        <v>74</v>
      </c>
      <c r="H48" s="121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3"/>
      <c r="AW48" s="64"/>
      <c r="AX48" s="65"/>
    </row>
    <row r="49" spans="2:50" ht="24.75" customHeight="1">
      <c r="B49" s="69"/>
      <c r="C49" s="79"/>
      <c r="D49" s="104"/>
      <c r="F49" s="110"/>
      <c r="H49" s="121"/>
      <c r="I49" s="85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V49" s="66"/>
      <c r="AW49" s="67"/>
      <c r="AX49" s="68"/>
    </row>
    <row r="50" spans="2:50" ht="21" customHeight="1">
      <c r="B50" s="69"/>
      <c r="C50" s="79">
        <v>21</v>
      </c>
      <c r="D50" s="104" t="s">
        <v>75</v>
      </c>
      <c r="F50" s="104" t="s">
        <v>76</v>
      </c>
      <c r="H50" s="120">
        <v>5.5</v>
      </c>
      <c r="I50" s="85" t="s">
        <v>28</v>
      </c>
      <c r="K50" s="7"/>
      <c r="L50" s="61"/>
      <c r="M50" s="62"/>
      <c r="N50" s="7"/>
      <c r="O50" s="61"/>
      <c r="P50" s="62"/>
      <c r="Q50" s="7"/>
      <c r="R50" s="61"/>
      <c r="S50" s="62"/>
      <c r="T50" s="7"/>
      <c r="U50" s="61"/>
      <c r="V50" s="62"/>
      <c r="W50" s="7"/>
      <c r="X50" s="61"/>
      <c r="Y50" s="62"/>
      <c r="Z50" s="7"/>
      <c r="AA50" s="61"/>
      <c r="AB50" s="62"/>
      <c r="AC50" s="7"/>
      <c r="AD50" s="61"/>
      <c r="AE50" s="62"/>
      <c r="AF50" s="7"/>
      <c r="AG50" s="61"/>
      <c r="AH50" s="62"/>
      <c r="AI50" s="7"/>
      <c r="AJ50" s="61"/>
      <c r="AK50" s="62"/>
      <c r="AL50" s="7"/>
      <c r="AM50" s="61"/>
      <c r="AN50" s="62"/>
      <c r="AO50" s="7"/>
      <c r="AP50" s="61"/>
      <c r="AQ50" s="62"/>
      <c r="AR50" s="7"/>
      <c r="AS50" s="61"/>
      <c r="AT50" s="62"/>
      <c r="AV50" s="63"/>
      <c r="AW50" s="64"/>
      <c r="AX50" s="65"/>
    </row>
    <row r="51" spans="2:50" ht="21" customHeight="1">
      <c r="B51" s="69"/>
      <c r="C51" s="79"/>
      <c r="D51" s="104"/>
      <c r="F51" s="104"/>
      <c r="H51" s="120"/>
      <c r="I51" s="85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V51" s="66"/>
      <c r="AW51" s="67"/>
      <c r="AX51" s="68"/>
    </row>
    <row r="52" spans="2:50" ht="20.25" customHeight="1">
      <c r="B52" s="69"/>
      <c r="C52" s="79">
        <v>22</v>
      </c>
      <c r="D52" s="104" t="s">
        <v>77</v>
      </c>
      <c r="F52" s="104" t="s">
        <v>78</v>
      </c>
      <c r="H52" s="121">
        <v>3</v>
      </c>
      <c r="I52" s="85" t="s">
        <v>28</v>
      </c>
      <c r="K52" s="7"/>
      <c r="L52" s="61"/>
      <c r="M52" s="62"/>
      <c r="N52" s="7"/>
      <c r="O52" s="61"/>
      <c r="P52" s="62"/>
      <c r="Q52" s="7"/>
      <c r="R52" s="61"/>
      <c r="S52" s="62"/>
      <c r="T52" s="7"/>
      <c r="U52" s="61"/>
      <c r="V52" s="62"/>
      <c r="W52" s="7"/>
      <c r="X52" s="61"/>
      <c r="Y52" s="62"/>
      <c r="Z52" s="7"/>
      <c r="AA52" s="61"/>
      <c r="AB52" s="62"/>
      <c r="AC52" s="7"/>
      <c r="AD52" s="61"/>
      <c r="AE52" s="62"/>
      <c r="AF52" s="7"/>
      <c r="AG52" s="61"/>
      <c r="AH52" s="62"/>
      <c r="AI52" s="7"/>
      <c r="AJ52" s="61"/>
      <c r="AK52" s="62"/>
      <c r="AL52" s="7"/>
      <c r="AM52" s="61"/>
      <c r="AN52" s="62"/>
      <c r="AO52" s="7"/>
      <c r="AP52" s="61"/>
      <c r="AQ52" s="62"/>
      <c r="AR52" s="7"/>
      <c r="AS52" s="61"/>
      <c r="AT52" s="62"/>
      <c r="AV52" s="63"/>
      <c r="AW52" s="64"/>
      <c r="AX52" s="65"/>
    </row>
    <row r="53" spans="2:50" ht="20.25" customHeight="1">
      <c r="B53" s="69"/>
      <c r="C53" s="79"/>
      <c r="D53" s="104"/>
      <c r="F53" s="104"/>
      <c r="H53" s="121"/>
      <c r="I53" s="85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V53" s="66"/>
      <c r="AW53" s="67"/>
      <c r="AX53" s="68"/>
    </row>
    <row r="54" spans="2:50" ht="20.25" customHeight="1">
      <c r="B54" s="69"/>
      <c r="C54" s="79">
        <v>23</v>
      </c>
      <c r="D54" s="104" t="s">
        <v>79</v>
      </c>
      <c r="F54" s="110" t="s">
        <v>80</v>
      </c>
      <c r="H54" s="84">
        <v>15</v>
      </c>
      <c r="I54" s="85" t="s">
        <v>38</v>
      </c>
      <c r="K54" s="63"/>
      <c r="L54" s="64"/>
      <c r="M54" s="65"/>
      <c r="N54" s="63"/>
      <c r="O54" s="64"/>
      <c r="P54" s="65"/>
      <c r="Q54" s="63"/>
      <c r="R54" s="64"/>
      <c r="S54" s="65"/>
      <c r="T54" s="63"/>
      <c r="U54" s="64"/>
      <c r="V54" s="65"/>
      <c r="W54" s="63"/>
      <c r="X54" s="64"/>
      <c r="Y54" s="65"/>
      <c r="Z54" s="63"/>
      <c r="AA54" s="64"/>
      <c r="AB54" s="65"/>
      <c r="AC54" s="63"/>
      <c r="AD54" s="64"/>
      <c r="AE54" s="65"/>
      <c r="AF54" s="63"/>
      <c r="AG54" s="64"/>
      <c r="AH54" s="65"/>
      <c r="AI54" s="63"/>
      <c r="AJ54" s="64"/>
      <c r="AK54" s="65"/>
      <c r="AL54" s="63"/>
      <c r="AM54" s="64"/>
      <c r="AN54" s="65"/>
      <c r="AO54" s="63"/>
      <c r="AP54" s="64"/>
      <c r="AQ54" s="65"/>
      <c r="AR54" s="63"/>
      <c r="AS54" s="64"/>
      <c r="AT54" s="65"/>
      <c r="AV54" s="63"/>
      <c r="AW54" s="64"/>
      <c r="AX54" s="65"/>
    </row>
    <row r="55" spans="2:50" ht="20.25" customHeight="1">
      <c r="B55" s="69"/>
      <c r="C55" s="79"/>
      <c r="D55" s="104"/>
      <c r="F55" s="110"/>
      <c r="H55" s="84"/>
      <c r="I55" s="85"/>
      <c r="K55" s="66"/>
      <c r="L55" s="67"/>
      <c r="M55" s="68"/>
      <c r="N55" s="66"/>
      <c r="O55" s="67"/>
      <c r="P55" s="68"/>
      <c r="Q55" s="66"/>
      <c r="R55" s="67"/>
      <c r="S55" s="68"/>
      <c r="T55" s="66"/>
      <c r="U55" s="67"/>
      <c r="V55" s="68"/>
      <c r="W55" s="66"/>
      <c r="X55" s="67"/>
      <c r="Y55" s="68"/>
      <c r="Z55" s="66"/>
      <c r="AA55" s="67"/>
      <c r="AB55" s="68"/>
      <c r="AC55" s="66"/>
      <c r="AD55" s="67"/>
      <c r="AE55" s="68"/>
      <c r="AF55" s="66"/>
      <c r="AG55" s="67"/>
      <c r="AH55" s="68"/>
      <c r="AI55" s="66"/>
      <c r="AJ55" s="67"/>
      <c r="AK55" s="68"/>
      <c r="AL55" s="66"/>
      <c r="AM55" s="67"/>
      <c r="AN55" s="68"/>
      <c r="AO55" s="66"/>
      <c r="AP55" s="67"/>
      <c r="AQ55" s="68"/>
      <c r="AR55" s="66"/>
      <c r="AS55" s="67"/>
      <c r="AT55" s="68"/>
      <c r="AV55" s="66"/>
      <c r="AW55" s="67"/>
      <c r="AX55" s="68"/>
    </row>
    <row r="56" spans="2:50" ht="20.25" customHeight="1">
      <c r="B56" s="69"/>
      <c r="C56" s="79">
        <v>24</v>
      </c>
      <c r="D56" s="104" t="s">
        <v>81</v>
      </c>
      <c r="F56" s="104" t="s">
        <v>82</v>
      </c>
      <c r="H56" s="78">
        <v>0.85</v>
      </c>
      <c r="I56" s="85" t="s">
        <v>28</v>
      </c>
      <c r="K56" s="7"/>
      <c r="L56" s="61"/>
      <c r="M56" s="62"/>
      <c r="N56" s="7"/>
      <c r="O56" s="61"/>
      <c r="P56" s="62"/>
      <c r="Q56" s="7"/>
      <c r="R56" s="61"/>
      <c r="S56" s="62"/>
      <c r="T56" s="7"/>
      <c r="U56" s="61"/>
      <c r="V56" s="62"/>
      <c r="W56" s="7"/>
      <c r="X56" s="61"/>
      <c r="Y56" s="62"/>
      <c r="Z56" s="7"/>
      <c r="AA56" s="61"/>
      <c r="AB56" s="62"/>
      <c r="AC56" s="7"/>
      <c r="AD56" s="61"/>
      <c r="AE56" s="62"/>
      <c r="AF56" s="7"/>
      <c r="AG56" s="61"/>
      <c r="AH56" s="62"/>
      <c r="AI56" s="7"/>
      <c r="AJ56" s="61"/>
      <c r="AK56" s="62"/>
      <c r="AL56" s="7"/>
      <c r="AM56" s="61"/>
      <c r="AN56" s="62"/>
      <c r="AO56" s="7"/>
      <c r="AP56" s="61"/>
      <c r="AQ56" s="62"/>
      <c r="AR56" s="7"/>
      <c r="AS56" s="61"/>
      <c r="AT56" s="62"/>
      <c r="AV56" s="63"/>
      <c r="AW56" s="64"/>
      <c r="AX56" s="65"/>
    </row>
    <row r="57" spans="2:50" ht="20.25" customHeight="1">
      <c r="B57" s="69"/>
      <c r="C57" s="79"/>
      <c r="D57" s="104"/>
      <c r="F57" s="104"/>
      <c r="H57" s="73"/>
      <c r="I57" s="85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V57" s="66"/>
      <c r="AW57" s="67"/>
      <c r="AX57" s="68"/>
    </row>
    <row r="58" spans="2:50" ht="21.75" customHeight="1">
      <c r="B58" s="69"/>
      <c r="C58" s="116">
        <v>25</v>
      </c>
      <c r="D58" s="110" t="s">
        <v>83</v>
      </c>
      <c r="F58" s="110" t="s">
        <v>84</v>
      </c>
      <c r="H58" s="73" t="s">
        <v>72</v>
      </c>
      <c r="I58" s="74" t="s">
        <v>38</v>
      </c>
      <c r="K58" s="7"/>
      <c r="L58" s="61"/>
      <c r="M58" s="62"/>
      <c r="N58" s="7"/>
      <c r="O58" s="61"/>
      <c r="P58" s="62"/>
      <c r="Q58" s="7"/>
      <c r="R58" s="61"/>
      <c r="S58" s="62"/>
      <c r="T58" s="7"/>
      <c r="U58" s="61"/>
      <c r="V58" s="62"/>
      <c r="W58" s="7"/>
      <c r="X58" s="61"/>
      <c r="Y58" s="62"/>
      <c r="Z58" s="7"/>
      <c r="AA58" s="61"/>
      <c r="AB58" s="62"/>
      <c r="AC58" s="7"/>
      <c r="AD58" s="61"/>
      <c r="AE58" s="62"/>
      <c r="AF58" s="7"/>
      <c r="AG58" s="61"/>
      <c r="AH58" s="62"/>
      <c r="AI58" s="7"/>
      <c r="AJ58" s="61"/>
      <c r="AK58" s="62"/>
      <c r="AL58" s="7"/>
      <c r="AM58" s="61"/>
      <c r="AN58" s="62"/>
      <c r="AO58" s="7"/>
      <c r="AP58" s="61"/>
      <c r="AQ58" s="62"/>
      <c r="AR58" s="7"/>
      <c r="AS58" s="61"/>
      <c r="AT58" s="62"/>
      <c r="AV58" s="63"/>
      <c r="AW58" s="64"/>
      <c r="AX58" s="65"/>
    </row>
    <row r="59" spans="2:50" ht="21.75" customHeight="1">
      <c r="B59" s="69"/>
      <c r="C59" s="116"/>
      <c r="D59" s="110"/>
      <c r="F59" s="110"/>
      <c r="H59" s="73"/>
      <c r="I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V59" s="66"/>
      <c r="AW59" s="67"/>
      <c r="AX59" s="68"/>
    </row>
    <row r="60" spans="2:50" ht="18" customHeight="1">
      <c r="B60" s="69"/>
      <c r="C60" s="100">
        <v>26</v>
      </c>
      <c r="D60" s="108" t="s">
        <v>63</v>
      </c>
      <c r="F60" s="108" t="s">
        <v>85</v>
      </c>
      <c r="H60" s="95">
        <v>1</v>
      </c>
      <c r="I60" s="97" t="s">
        <v>28</v>
      </c>
      <c r="K60" s="7"/>
      <c r="L60" s="61"/>
      <c r="M60" s="62"/>
      <c r="N60" s="7"/>
      <c r="O60" s="61"/>
      <c r="P60" s="62"/>
      <c r="Q60" s="7"/>
      <c r="R60" s="61"/>
      <c r="S60" s="62"/>
      <c r="T60" s="7"/>
      <c r="U60" s="61"/>
      <c r="V60" s="62"/>
      <c r="W60" s="7"/>
      <c r="X60" s="61"/>
      <c r="Y60" s="62"/>
      <c r="Z60" s="7"/>
      <c r="AA60" s="61"/>
      <c r="AB60" s="62"/>
      <c r="AC60" s="7"/>
      <c r="AD60" s="61"/>
      <c r="AE60" s="62"/>
      <c r="AF60" s="7"/>
      <c r="AG60" s="61"/>
      <c r="AH60" s="62"/>
      <c r="AI60" s="7"/>
      <c r="AJ60" s="61"/>
      <c r="AK60" s="62"/>
      <c r="AL60" s="7"/>
      <c r="AM60" s="61"/>
      <c r="AN60" s="62"/>
      <c r="AO60" s="7"/>
      <c r="AP60" s="61"/>
      <c r="AQ60" s="62"/>
      <c r="AR60" s="7"/>
      <c r="AS60" s="61"/>
      <c r="AT60" s="62"/>
      <c r="AV60" s="63"/>
      <c r="AW60" s="64"/>
      <c r="AX60" s="65"/>
    </row>
    <row r="61" spans="2:50" ht="18" customHeight="1">
      <c r="B61" s="69"/>
      <c r="C61" s="100"/>
      <c r="D61" s="108"/>
      <c r="F61" s="108"/>
      <c r="H61" s="96"/>
      <c r="I61" s="97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V61" s="66"/>
      <c r="AW61" s="67"/>
      <c r="AX61" s="68"/>
    </row>
    <row r="62" spans="2:50" ht="6" customHeight="1">
      <c r="I62" s="8"/>
    </row>
    <row r="63" spans="2:50">
      <c r="B63" s="69" t="s">
        <v>86</v>
      </c>
      <c r="C63" s="79">
        <v>27</v>
      </c>
      <c r="D63" s="104" t="s">
        <v>87</v>
      </c>
      <c r="F63" s="104" t="s">
        <v>88</v>
      </c>
      <c r="H63" s="86">
        <v>1</v>
      </c>
      <c r="I63" s="85" t="s">
        <v>28</v>
      </c>
      <c r="K63" s="7"/>
      <c r="L63" s="61"/>
      <c r="M63" s="62"/>
      <c r="N63" s="7"/>
      <c r="O63" s="61"/>
      <c r="P63" s="62"/>
      <c r="Q63" s="7"/>
      <c r="R63" s="61"/>
      <c r="S63" s="62"/>
      <c r="T63" s="7"/>
      <c r="U63" s="61"/>
      <c r="V63" s="62"/>
      <c r="W63" s="7"/>
      <c r="X63" s="61"/>
      <c r="Y63" s="62"/>
      <c r="Z63" s="7"/>
      <c r="AA63" s="61"/>
      <c r="AB63" s="62"/>
      <c r="AC63" s="7"/>
      <c r="AD63" s="61"/>
      <c r="AE63" s="62"/>
      <c r="AF63" s="7"/>
      <c r="AG63" s="61"/>
      <c r="AH63" s="62"/>
      <c r="AI63" s="7"/>
      <c r="AJ63" s="61"/>
      <c r="AK63" s="62"/>
      <c r="AL63" s="7"/>
      <c r="AM63" s="61"/>
      <c r="AN63" s="62"/>
      <c r="AO63" s="7"/>
      <c r="AP63" s="61"/>
      <c r="AQ63" s="62"/>
      <c r="AR63" s="7"/>
      <c r="AS63" s="61"/>
      <c r="AT63" s="62"/>
      <c r="AV63" s="63"/>
      <c r="AW63" s="64"/>
      <c r="AX63" s="65"/>
    </row>
    <row r="64" spans="2:50">
      <c r="B64" s="69"/>
      <c r="C64" s="79"/>
      <c r="D64" s="104"/>
      <c r="F64" s="104"/>
      <c r="H64" s="84"/>
      <c r="I64" s="8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V64" s="66"/>
      <c r="AW64" s="67"/>
      <c r="AX64" s="68"/>
    </row>
    <row r="65" spans="2:50">
      <c r="B65" s="69"/>
      <c r="C65" s="79">
        <v>28</v>
      </c>
      <c r="D65" s="104" t="s">
        <v>89</v>
      </c>
      <c r="F65" s="104" t="s">
        <v>90</v>
      </c>
      <c r="H65" s="84" t="s">
        <v>91</v>
      </c>
      <c r="I65" s="85" t="s">
        <v>38</v>
      </c>
      <c r="K65" s="7"/>
      <c r="L65" s="61"/>
      <c r="M65" s="62"/>
      <c r="N65" s="7"/>
      <c r="O65" s="61"/>
      <c r="P65" s="62"/>
      <c r="Q65" s="7"/>
      <c r="R65" s="61"/>
      <c r="S65" s="62"/>
      <c r="T65" s="7"/>
      <c r="U65" s="61"/>
      <c r="V65" s="62"/>
      <c r="W65" s="7"/>
      <c r="X65" s="61"/>
      <c r="Y65" s="62"/>
      <c r="Z65" s="7"/>
      <c r="AA65" s="61"/>
      <c r="AB65" s="62"/>
      <c r="AC65" s="7"/>
      <c r="AD65" s="61"/>
      <c r="AE65" s="62"/>
      <c r="AF65" s="7"/>
      <c r="AG65" s="61"/>
      <c r="AH65" s="62"/>
      <c r="AI65" s="7"/>
      <c r="AJ65" s="61"/>
      <c r="AK65" s="62"/>
      <c r="AL65" s="7"/>
      <c r="AM65" s="61"/>
      <c r="AN65" s="62"/>
      <c r="AO65" s="7"/>
      <c r="AP65" s="61"/>
      <c r="AQ65" s="62"/>
      <c r="AR65" s="7"/>
      <c r="AS65" s="61"/>
      <c r="AT65" s="62"/>
      <c r="AV65" s="63"/>
      <c r="AW65" s="64"/>
      <c r="AX65" s="65"/>
    </row>
    <row r="66" spans="2:50">
      <c r="B66" s="69"/>
      <c r="C66" s="79"/>
      <c r="D66" s="104"/>
      <c r="F66" s="104"/>
      <c r="H66" s="84"/>
      <c r="I66" s="8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1"/>
      <c r="AS66" s="98"/>
      <c r="AT66" s="62"/>
      <c r="AV66" s="66"/>
      <c r="AW66" s="67"/>
      <c r="AX66" s="68"/>
    </row>
    <row r="67" spans="2:50">
      <c r="B67" s="69"/>
      <c r="C67" s="79">
        <v>29</v>
      </c>
      <c r="D67" s="104" t="s">
        <v>92</v>
      </c>
      <c r="F67" s="104" t="s">
        <v>93</v>
      </c>
      <c r="H67" s="84" t="s">
        <v>94</v>
      </c>
      <c r="I67" s="85" t="s">
        <v>28</v>
      </c>
      <c r="K67" s="7"/>
      <c r="L67" s="61"/>
      <c r="M67" s="62"/>
      <c r="N67" s="7"/>
      <c r="O67" s="61"/>
      <c r="P67" s="62"/>
      <c r="Q67" s="7"/>
      <c r="R67" s="61"/>
      <c r="S67" s="62"/>
      <c r="T67" s="7"/>
      <c r="U67" s="61"/>
      <c r="V67" s="62"/>
      <c r="W67" s="7"/>
      <c r="X67" s="61"/>
      <c r="Y67" s="62"/>
      <c r="Z67" s="7"/>
      <c r="AA67" s="61"/>
      <c r="AB67" s="62"/>
      <c r="AC67" s="7"/>
      <c r="AD67" s="61"/>
      <c r="AE67" s="62"/>
      <c r="AF67" s="7"/>
      <c r="AG67" s="61"/>
      <c r="AH67" s="62"/>
      <c r="AI67" s="7"/>
      <c r="AJ67" s="61"/>
      <c r="AK67" s="62"/>
      <c r="AL67" s="7"/>
      <c r="AM67" s="61"/>
      <c r="AN67" s="62"/>
      <c r="AO67" s="7"/>
      <c r="AP67" s="61"/>
      <c r="AQ67" s="62"/>
      <c r="AR67" s="7"/>
      <c r="AS67" s="61"/>
      <c r="AT67" s="62"/>
      <c r="AV67" s="63"/>
      <c r="AW67" s="64"/>
      <c r="AX67" s="65"/>
    </row>
    <row r="68" spans="2:50">
      <c r="B68" s="69"/>
      <c r="C68" s="79"/>
      <c r="D68" s="104"/>
      <c r="F68" s="104"/>
      <c r="H68" s="84"/>
      <c r="I68" s="8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1"/>
      <c r="AJ68" s="98"/>
      <c r="AK68" s="62"/>
      <c r="AL68" s="60"/>
      <c r="AM68" s="60"/>
      <c r="AN68" s="60"/>
      <c r="AO68" s="60"/>
      <c r="AP68" s="60"/>
      <c r="AQ68" s="60"/>
      <c r="AR68" s="60"/>
      <c r="AS68" s="60"/>
      <c r="AT68" s="60"/>
      <c r="AV68" s="66"/>
      <c r="AW68" s="67"/>
      <c r="AX68" s="68"/>
    </row>
    <row r="69" spans="2:50">
      <c r="B69" s="69"/>
      <c r="C69" s="100">
        <v>30</v>
      </c>
      <c r="D69" s="108" t="s">
        <v>63</v>
      </c>
      <c r="F69" s="108" t="s">
        <v>95</v>
      </c>
      <c r="H69" s="95">
        <v>1</v>
      </c>
      <c r="I69" s="97" t="s">
        <v>28</v>
      </c>
      <c r="K69" s="7"/>
      <c r="L69" s="61"/>
      <c r="M69" s="62"/>
      <c r="N69" s="7"/>
      <c r="O69" s="61"/>
      <c r="P69" s="62"/>
      <c r="Q69" s="7"/>
      <c r="R69" s="61"/>
      <c r="S69" s="62"/>
      <c r="T69" s="7"/>
      <c r="U69" s="61"/>
      <c r="V69" s="62"/>
      <c r="W69" s="7"/>
      <c r="X69" s="61"/>
      <c r="Y69" s="62"/>
      <c r="Z69" s="7"/>
      <c r="AA69" s="61"/>
      <c r="AB69" s="62"/>
      <c r="AC69" s="7"/>
      <c r="AD69" s="61"/>
      <c r="AE69" s="62"/>
      <c r="AF69" s="7"/>
      <c r="AG69" s="61"/>
      <c r="AH69" s="62"/>
      <c r="AI69" s="7"/>
      <c r="AJ69" s="61"/>
      <c r="AK69" s="62"/>
      <c r="AL69" s="7"/>
      <c r="AM69" s="61"/>
      <c r="AN69" s="62"/>
      <c r="AO69" s="7"/>
      <c r="AP69" s="61"/>
      <c r="AQ69" s="62"/>
      <c r="AR69" s="7"/>
      <c r="AS69" s="61"/>
      <c r="AT69" s="62"/>
      <c r="AV69" s="63"/>
      <c r="AW69" s="64"/>
      <c r="AX69" s="65"/>
    </row>
    <row r="70" spans="2:50">
      <c r="B70" s="69"/>
      <c r="C70" s="100"/>
      <c r="D70" s="108"/>
      <c r="F70" s="108"/>
      <c r="H70" s="96"/>
      <c r="I70" s="97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V70" s="66"/>
      <c r="AW70" s="67"/>
      <c r="AX70" s="68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69" t="s">
        <v>96</v>
      </c>
      <c r="C72" s="79">
        <v>31</v>
      </c>
      <c r="D72" s="104" t="s">
        <v>97</v>
      </c>
      <c r="F72" s="104" t="s">
        <v>98</v>
      </c>
      <c r="H72" s="78">
        <v>0.8</v>
      </c>
      <c r="I72" s="85" t="s">
        <v>38</v>
      </c>
      <c r="K72" s="7"/>
      <c r="L72" s="61"/>
      <c r="M72" s="62"/>
      <c r="N72" s="7"/>
      <c r="O72" s="61"/>
      <c r="P72" s="62"/>
      <c r="Q72" s="7"/>
      <c r="R72" s="61"/>
      <c r="S72" s="62"/>
      <c r="T72" s="7"/>
      <c r="U72" s="61"/>
      <c r="V72" s="62"/>
      <c r="W72" s="7"/>
      <c r="X72" s="61"/>
      <c r="Y72" s="62"/>
      <c r="Z72" s="7"/>
      <c r="AA72" s="61"/>
      <c r="AB72" s="62"/>
      <c r="AC72" s="7"/>
      <c r="AD72" s="61"/>
      <c r="AE72" s="62"/>
      <c r="AF72" s="7"/>
      <c r="AG72" s="61"/>
      <c r="AH72" s="62"/>
      <c r="AI72" s="7"/>
      <c r="AJ72" s="61"/>
      <c r="AK72" s="62"/>
      <c r="AL72" s="7"/>
      <c r="AM72" s="61"/>
      <c r="AN72" s="62"/>
      <c r="AO72" s="7"/>
      <c r="AP72" s="61"/>
      <c r="AQ72" s="62"/>
      <c r="AR72" s="7"/>
      <c r="AS72" s="61"/>
      <c r="AT72" s="62"/>
      <c r="AV72" s="63"/>
      <c r="AW72" s="64"/>
      <c r="AX72" s="65"/>
    </row>
    <row r="73" spans="2:50">
      <c r="B73" s="69"/>
      <c r="C73" s="79"/>
      <c r="D73" s="104"/>
      <c r="F73" s="104"/>
      <c r="H73" s="73"/>
      <c r="I73" s="8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V73" s="66"/>
      <c r="AW73" s="67"/>
      <c r="AX73" s="68"/>
    </row>
    <row r="74" spans="2:50">
      <c r="B74" s="69"/>
      <c r="C74" s="79">
        <v>32</v>
      </c>
      <c r="D74" s="104" t="s">
        <v>99</v>
      </c>
      <c r="F74" s="104" t="s">
        <v>100</v>
      </c>
      <c r="H74" s="84" t="s">
        <v>101</v>
      </c>
      <c r="I74" s="85" t="s">
        <v>28</v>
      </c>
      <c r="K74" s="7"/>
      <c r="L74" s="61"/>
      <c r="M74" s="62"/>
      <c r="N74" s="7"/>
      <c r="O74" s="61"/>
      <c r="P74" s="62"/>
      <c r="Q74" s="7"/>
      <c r="R74" s="61"/>
      <c r="S74" s="62"/>
      <c r="T74" s="7"/>
      <c r="U74" s="61"/>
      <c r="V74" s="62"/>
      <c r="W74" s="7"/>
      <c r="X74" s="61"/>
      <c r="Y74" s="62"/>
      <c r="Z74" s="7"/>
      <c r="AA74" s="61"/>
      <c r="AB74" s="62"/>
      <c r="AC74" s="7"/>
      <c r="AD74" s="61"/>
      <c r="AE74" s="62"/>
      <c r="AF74" s="7"/>
      <c r="AG74" s="61"/>
      <c r="AH74" s="62"/>
      <c r="AI74" s="7"/>
      <c r="AJ74" s="61"/>
      <c r="AK74" s="62"/>
      <c r="AL74" s="7"/>
      <c r="AM74" s="61"/>
      <c r="AN74" s="62"/>
      <c r="AO74" s="7"/>
      <c r="AP74" s="61"/>
      <c r="AQ74" s="62"/>
      <c r="AR74" s="7"/>
      <c r="AS74" s="61"/>
      <c r="AT74" s="62"/>
      <c r="AV74" s="63"/>
      <c r="AW74" s="64"/>
      <c r="AX74" s="65"/>
    </row>
    <row r="75" spans="2:50">
      <c r="B75" s="69"/>
      <c r="C75" s="79"/>
      <c r="D75" s="104"/>
      <c r="F75" s="104"/>
      <c r="H75" s="84"/>
      <c r="I75" s="8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V75" s="66"/>
      <c r="AW75" s="67"/>
      <c r="AX75" s="68"/>
    </row>
    <row r="76" spans="2:50">
      <c r="B76" s="69"/>
      <c r="C76" s="79">
        <v>33</v>
      </c>
      <c r="D76" s="104" t="s">
        <v>102</v>
      </c>
      <c r="F76" s="104" t="s">
        <v>103</v>
      </c>
      <c r="H76" s="117" t="s">
        <v>104</v>
      </c>
      <c r="I76" s="85" t="s">
        <v>38</v>
      </c>
      <c r="K76" s="7"/>
      <c r="L76" s="61"/>
      <c r="M76" s="62"/>
      <c r="N76" s="7"/>
      <c r="O76" s="61"/>
      <c r="P76" s="62"/>
      <c r="Q76" s="7"/>
      <c r="R76" s="61"/>
      <c r="S76" s="62"/>
      <c r="T76" s="7"/>
      <c r="U76" s="61"/>
      <c r="V76" s="62"/>
      <c r="W76" s="7"/>
      <c r="X76" s="61"/>
      <c r="Y76" s="62"/>
      <c r="Z76" s="7"/>
      <c r="AA76" s="61"/>
      <c r="AB76" s="62"/>
      <c r="AC76" s="7"/>
      <c r="AD76" s="61"/>
      <c r="AE76" s="62"/>
      <c r="AF76" s="7"/>
      <c r="AG76" s="61"/>
      <c r="AH76" s="62"/>
      <c r="AI76" s="7"/>
      <c r="AJ76" s="61"/>
      <c r="AK76" s="62"/>
      <c r="AL76" s="7"/>
      <c r="AM76" s="61"/>
      <c r="AN76" s="62"/>
      <c r="AO76" s="7"/>
      <c r="AP76" s="61"/>
      <c r="AQ76" s="62"/>
      <c r="AR76" s="7"/>
      <c r="AS76" s="61"/>
      <c r="AT76" s="62"/>
      <c r="AV76" s="63"/>
      <c r="AW76" s="64"/>
      <c r="AX76" s="65"/>
    </row>
    <row r="77" spans="2:50">
      <c r="B77" s="69"/>
      <c r="C77" s="79"/>
      <c r="D77" s="104"/>
      <c r="F77" s="104"/>
      <c r="H77" s="117"/>
      <c r="I77" s="8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V77" s="66"/>
      <c r="AW77" s="67"/>
      <c r="AX77" s="68"/>
    </row>
    <row r="78" spans="2:50">
      <c r="B78" s="69"/>
      <c r="C78" s="79">
        <v>34</v>
      </c>
      <c r="D78" s="104" t="s">
        <v>105</v>
      </c>
      <c r="F78" s="104" t="s">
        <v>106</v>
      </c>
      <c r="H78" s="118">
        <v>7</v>
      </c>
      <c r="I78" s="85" t="s">
        <v>38</v>
      </c>
      <c r="K78" s="7"/>
      <c r="L78" s="61"/>
      <c r="M78" s="62"/>
      <c r="N78" s="7"/>
      <c r="O78" s="61"/>
      <c r="P78" s="62"/>
      <c r="Q78" s="7"/>
      <c r="R78" s="61"/>
      <c r="S78" s="62"/>
      <c r="T78" s="7"/>
      <c r="U78" s="61"/>
      <c r="V78" s="62"/>
      <c r="W78" s="7"/>
      <c r="X78" s="61"/>
      <c r="Y78" s="62"/>
      <c r="Z78" s="7"/>
      <c r="AA78" s="61"/>
      <c r="AB78" s="62"/>
      <c r="AC78" s="7"/>
      <c r="AD78" s="61"/>
      <c r="AE78" s="62"/>
      <c r="AF78" s="7"/>
      <c r="AG78" s="61"/>
      <c r="AH78" s="62"/>
      <c r="AI78" s="7"/>
      <c r="AJ78" s="61"/>
      <c r="AK78" s="62"/>
      <c r="AL78" s="7"/>
      <c r="AM78" s="61"/>
      <c r="AN78" s="62"/>
      <c r="AO78" s="7"/>
      <c r="AP78" s="61"/>
      <c r="AQ78" s="62"/>
      <c r="AR78" s="7"/>
      <c r="AS78" s="61"/>
      <c r="AT78" s="62"/>
      <c r="AV78" s="63"/>
      <c r="AW78" s="64"/>
      <c r="AX78" s="65"/>
    </row>
    <row r="79" spans="2:50">
      <c r="B79" s="69"/>
      <c r="C79" s="79"/>
      <c r="D79" s="104"/>
      <c r="F79" s="104"/>
      <c r="H79" s="118"/>
      <c r="I79" s="8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V79" s="66"/>
      <c r="AW79" s="67"/>
      <c r="AX79" s="68"/>
    </row>
    <row r="80" spans="2:50">
      <c r="B80" s="69"/>
      <c r="C80" s="79">
        <v>35</v>
      </c>
      <c r="D80" s="104" t="s">
        <v>107</v>
      </c>
      <c r="F80" s="104" t="s">
        <v>108</v>
      </c>
      <c r="H80" s="84"/>
      <c r="I80" s="85" t="s">
        <v>28</v>
      </c>
      <c r="K80" s="7"/>
      <c r="L80" s="61"/>
      <c r="M80" s="62"/>
      <c r="N80" s="7"/>
      <c r="O80" s="61"/>
      <c r="P80" s="62"/>
      <c r="Q80" s="7"/>
      <c r="R80" s="61"/>
      <c r="S80" s="62"/>
      <c r="T80" s="7"/>
      <c r="U80" s="61"/>
      <c r="V80" s="62"/>
      <c r="W80" s="7"/>
      <c r="X80" s="61"/>
      <c r="Y80" s="62"/>
      <c r="Z80" s="7"/>
      <c r="AA80" s="61"/>
      <c r="AB80" s="62"/>
      <c r="AC80" s="7"/>
      <c r="AD80" s="61"/>
      <c r="AE80" s="62"/>
      <c r="AF80" s="7"/>
      <c r="AG80" s="61"/>
      <c r="AH80" s="62"/>
      <c r="AI80" s="7"/>
      <c r="AJ80" s="61"/>
      <c r="AK80" s="62"/>
      <c r="AL80" s="7"/>
      <c r="AM80" s="61"/>
      <c r="AN80" s="62"/>
      <c r="AO80" s="7"/>
      <c r="AP80" s="61"/>
      <c r="AQ80" s="62"/>
      <c r="AR80" s="7"/>
      <c r="AS80" s="61"/>
      <c r="AT80" s="62"/>
      <c r="AV80" s="63"/>
      <c r="AW80" s="64"/>
      <c r="AX80" s="65"/>
    </row>
    <row r="81" spans="2:50">
      <c r="B81" s="69"/>
      <c r="C81" s="79"/>
      <c r="D81" s="104"/>
      <c r="F81" s="104"/>
      <c r="H81" s="84"/>
      <c r="I81" s="8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V81" s="66"/>
      <c r="AW81" s="67"/>
      <c r="AX81" s="68"/>
    </row>
    <row r="82" spans="2:50">
      <c r="B82" s="69"/>
      <c r="C82" s="79">
        <v>36</v>
      </c>
      <c r="D82" s="104" t="s">
        <v>109</v>
      </c>
      <c r="F82" s="104" t="s">
        <v>110</v>
      </c>
      <c r="H82" s="84"/>
      <c r="I82" s="85" t="s">
        <v>28</v>
      </c>
      <c r="K82" s="7"/>
      <c r="L82" s="61"/>
      <c r="M82" s="62"/>
      <c r="N82" s="7"/>
      <c r="O82" s="61"/>
      <c r="P82" s="62"/>
      <c r="Q82" s="7"/>
      <c r="R82" s="61"/>
      <c r="S82" s="62"/>
      <c r="T82" s="7"/>
      <c r="U82" s="61"/>
      <c r="V82" s="62"/>
      <c r="W82" s="7"/>
      <c r="X82" s="61"/>
      <c r="Y82" s="62"/>
      <c r="Z82" s="7"/>
      <c r="AA82" s="61"/>
      <c r="AB82" s="62"/>
      <c r="AC82" s="7"/>
      <c r="AD82" s="61"/>
      <c r="AE82" s="62"/>
      <c r="AF82" s="7"/>
      <c r="AG82" s="61"/>
      <c r="AH82" s="62"/>
      <c r="AI82" s="7"/>
      <c r="AJ82" s="61"/>
      <c r="AK82" s="62"/>
      <c r="AL82" s="7"/>
      <c r="AM82" s="61"/>
      <c r="AN82" s="62"/>
      <c r="AO82" s="7"/>
      <c r="AP82" s="61"/>
      <c r="AQ82" s="62"/>
      <c r="AR82" s="7"/>
      <c r="AS82" s="61"/>
      <c r="AT82" s="62"/>
      <c r="AV82" s="63"/>
      <c r="AW82" s="64"/>
      <c r="AX82" s="65"/>
    </row>
    <row r="83" spans="2:50">
      <c r="B83" s="69"/>
      <c r="C83" s="79"/>
      <c r="D83" s="104"/>
      <c r="F83" s="104"/>
      <c r="H83" s="84"/>
      <c r="I83" s="8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V83" s="66"/>
      <c r="AW83" s="67"/>
      <c r="AX83" s="68"/>
    </row>
    <row r="84" spans="2:50">
      <c r="B84" s="69"/>
      <c r="C84" s="79">
        <v>37</v>
      </c>
      <c r="D84" s="104" t="s">
        <v>111</v>
      </c>
      <c r="F84" s="104" t="s">
        <v>112</v>
      </c>
      <c r="H84" s="117" t="s">
        <v>113</v>
      </c>
      <c r="I84" s="85" t="s">
        <v>38</v>
      </c>
      <c r="K84" s="7"/>
      <c r="L84" s="61"/>
      <c r="M84" s="62"/>
      <c r="N84" s="7"/>
      <c r="O84" s="61"/>
      <c r="P84" s="62"/>
      <c r="Q84" s="7"/>
      <c r="R84" s="61"/>
      <c r="S84" s="62"/>
      <c r="T84" s="7"/>
      <c r="U84" s="61"/>
      <c r="V84" s="62"/>
      <c r="W84" s="7"/>
      <c r="X84" s="61"/>
      <c r="Y84" s="62"/>
      <c r="Z84" s="7"/>
      <c r="AA84" s="61"/>
      <c r="AB84" s="62"/>
      <c r="AC84" s="7"/>
      <c r="AD84" s="61"/>
      <c r="AE84" s="62"/>
      <c r="AF84" s="7"/>
      <c r="AG84" s="61"/>
      <c r="AH84" s="62"/>
      <c r="AI84" s="7"/>
      <c r="AJ84" s="61"/>
      <c r="AK84" s="62"/>
      <c r="AL84" s="7"/>
      <c r="AM84" s="61"/>
      <c r="AN84" s="62"/>
      <c r="AO84" s="7"/>
      <c r="AP84" s="61"/>
      <c r="AQ84" s="62"/>
      <c r="AR84" s="7"/>
      <c r="AS84" s="61"/>
      <c r="AT84" s="62"/>
      <c r="AV84" s="63"/>
      <c r="AW84" s="64"/>
      <c r="AX84" s="65"/>
    </row>
    <row r="85" spans="2:50">
      <c r="B85" s="69"/>
      <c r="C85" s="79"/>
      <c r="D85" s="104"/>
      <c r="F85" s="104"/>
      <c r="H85" s="117"/>
      <c r="I85" s="8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V85" s="66"/>
      <c r="AW85" s="67"/>
      <c r="AX85" s="68"/>
    </row>
    <row r="86" spans="2:50" ht="25.5" customHeight="1">
      <c r="B86" s="69"/>
      <c r="C86" s="79">
        <v>38</v>
      </c>
      <c r="D86" s="104" t="s">
        <v>114</v>
      </c>
      <c r="F86" s="104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3"/>
      <c r="AW86" s="64"/>
      <c r="AX86" s="65"/>
    </row>
    <row r="87" spans="2:50" ht="25.5" customHeight="1">
      <c r="B87" s="69"/>
      <c r="C87" s="79"/>
      <c r="D87" s="104"/>
      <c r="F87" s="104"/>
      <c r="H87" s="84"/>
      <c r="I87" s="85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V87" s="66"/>
      <c r="AW87" s="67"/>
      <c r="AX87" s="68"/>
    </row>
    <row r="88" spans="2:50">
      <c r="B88" s="69"/>
      <c r="C88" s="116">
        <v>39</v>
      </c>
      <c r="D88" s="110" t="s">
        <v>117</v>
      </c>
      <c r="F88" s="110" t="s">
        <v>118</v>
      </c>
      <c r="H88" s="73"/>
      <c r="I88" s="74" t="s">
        <v>38</v>
      </c>
      <c r="K88" s="7"/>
      <c r="L88" s="61"/>
      <c r="M88" s="62"/>
      <c r="N88" s="7"/>
      <c r="O88" s="61"/>
      <c r="P88" s="62"/>
      <c r="Q88" s="7"/>
      <c r="R88" s="61"/>
      <c r="S88" s="62"/>
      <c r="T88" s="7"/>
      <c r="U88" s="61"/>
      <c r="V88" s="62"/>
      <c r="W88" s="7"/>
      <c r="X88" s="61"/>
      <c r="Y88" s="62"/>
      <c r="Z88" s="7"/>
      <c r="AA88" s="61"/>
      <c r="AB88" s="62"/>
      <c r="AC88" s="7"/>
      <c r="AD88" s="61"/>
      <c r="AE88" s="62"/>
      <c r="AF88" s="7"/>
      <c r="AG88" s="61"/>
      <c r="AH88" s="62"/>
      <c r="AI88" s="7"/>
      <c r="AJ88" s="61"/>
      <c r="AK88" s="62"/>
      <c r="AL88" s="7"/>
      <c r="AM88" s="61"/>
      <c r="AN88" s="62"/>
      <c r="AO88" s="7"/>
      <c r="AP88" s="61"/>
      <c r="AQ88" s="62"/>
      <c r="AR88" s="7"/>
      <c r="AS88" s="61"/>
      <c r="AT88" s="62"/>
      <c r="AV88" s="63"/>
      <c r="AW88" s="64"/>
      <c r="AX88" s="65"/>
    </row>
    <row r="89" spans="2:50">
      <c r="B89" s="69"/>
      <c r="C89" s="116"/>
      <c r="D89" s="110"/>
      <c r="F89" s="110"/>
      <c r="H89" s="73"/>
      <c r="I89" s="74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V89" s="66"/>
      <c r="AW89" s="67"/>
      <c r="AX89" s="68"/>
    </row>
    <row r="90" spans="2:50">
      <c r="B90" s="69"/>
      <c r="C90" s="100">
        <v>40</v>
      </c>
      <c r="D90" s="99" t="s">
        <v>63</v>
      </c>
      <c r="F90" s="99" t="s">
        <v>119</v>
      </c>
      <c r="H90" s="95">
        <v>1</v>
      </c>
      <c r="I90" s="97" t="s">
        <v>28</v>
      </c>
      <c r="K90" s="7"/>
      <c r="L90" s="61"/>
      <c r="M90" s="62"/>
      <c r="N90" s="7"/>
      <c r="O90" s="61"/>
      <c r="P90" s="62"/>
      <c r="Q90" s="7"/>
      <c r="R90" s="61"/>
      <c r="S90" s="62"/>
      <c r="T90" s="7"/>
      <c r="U90" s="61"/>
      <c r="V90" s="62"/>
      <c r="W90" s="7"/>
      <c r="X90" s="61"/>
      <c r="Y90" s="62"/>
      <c r="Z90" s="9"/>
      <c r="AA90" s="60"/>
      <c r="AB90" s="60"/>
      <c r="AC90" s="7"/>
      <c r="AD90" s="61"/>
      <c r="AE90" s="62"/>
      <c r="AF90" s="7"/>
      <c r="AG90" s="61"/>
      <c r="AH90" s="62"/>
      <c r="AI90" s="7"/>
      <c r="AJ90" s="61"/>
      <c r="AK90" s="62"/>
      <c r="AL90" s="7"/>
      <c r="AM90" s="61"/>
      <c r="AN90" s="62"/>
      <c r="AO90" s="9"/>
      <c r="AP90" s="61"/>
      <c r="AQ90" s="62"/>
      <c r="AR90" s="7"/>
      <c r="AS90" s="61"/>
      <c r="AT90" s="62"/>
      <c r="AV90" s="63"/>
      <c r="AW90" s="64"/>
      <c r="AX90" s="65"/>
    </row>
    <row r="91" spans="2:50">
      <c r="B91" s="69"/>
      <c r="C91" s="100"/>
      <c r="D91" s="99"/>
      <c r="F91" s="99"/>
      <c r="H91" s="96"/>
      <c r="I91" s="97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1"/>
      <c r="AP91" s="98"/>
      <c r="AQ91" s="62"/>
      <c r="AR91" s="60"/>
      <c r="AS91" s="60"/>
      <c r="AT91" s="60"/>
      <c r="AV91" s="66"/>
      <c r="AW91" s="67"/>
      <c r="AX91" s="68"/>
    </row>
    <row r="92" spans="2:50" ht="6" customHeight="1">
      <c r="I92" s="8"/>
    </row>
    <row r="93" spans="2:50">
      <c r="B93" s="69" t="s">
        <v>120</v>
      </c>
      <c r="C93" s="79">
        <v>41</v>
      </c>
      <c r="D93" s="104" t="s">
        <v>121</v>
      </c>
      <c r="F93" s="104" t="s">
        <v>122</v>
      </c>
      <c r="H93" s="86">
        <v>0.85</v>
      </c>
      <c r="I93" s="85" t="s">
        <v>38</v>
      </c>
      <c r="K93" s="7"/>
      <c r="L93" s="61"/>
      <c r="M93" s="62"/>
      <c r="N93" s="7"/>
      <c r="O93" s="61"/>
      <c r="P93" s="62"/>
      <c r="Q93" s="7"/>
      <c r="R93" s="61"/>
      <c r="S93" s="62"/>
      <c r="T93" s="7"/>
      <c r="U93" s="61"/>
      <c r="V93" s="62"/>
      <c r="W93" s="7"/>
      <c r="X93" s="61"/>
      <c r="Y93" s="62"/>
      <c r="Z93" s="7"/>
      <c r="AA93" s="61"/>
      <c r="AB93" s="62"/>
      <c r="AC93" s="7"/>
      <c r="AD93" s="61"/>
      <c r="AE93" s="62"/>
      <c r="AF93" s="7"/>
      <c r="AG93" s="61"/>
      <c r="AH93" s="62"/>
      <c r="AI93" s="7"/>
      <c r="AJ93" s="61"/>
      <c r="AK93" s="62"/>
      <c r="AL93" s="7"/>
      <c r="AM93" s="61"/>
      <c r="AN93" s="62"/>
      <c r="AO93" s="7"/>
      <c r="AP93" s="61"/>
      <c r="AQ93" s="62"/>
      <c r="AR93" s="7"/>
      <c r="AS93" s="61"/>
      <c r="AT93" s="62"/>
      <c r="AV93" s="63"/>
      <c r="AW93" s="64"/>
      <c r="AX93" s="65"/>
    </row>
    <row r="94" spans="2:50">
      <c r="B94" s="69"/>
      <c r="C94" s="79"/>
      <c r="D94" s="104"/>
      <c r="F94" s="104"/>
      <c r="H94" s="84"/>
      <c r="I94" s="8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V94" s="66"/>
      <c r="AW94" s="67"/>
      <c r="AX94" s="68"/>
    </row>
    <row r="95" spans="2:50">
      <c r="B95" s="69"/>
      <c r="C95" s="79">
        <v>42</v>
      </c>
      <c r="D95" s="104" t="s">
        <v>123</v>
      </c>
      <c r="F95" s="104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3"/>
      <c r="AW95" s="64"/>
      <c r="AX95" s="65"/>
    </row>
    <row r="96" spans="2:50">
      <c r="B96" s="69"/>
      <c r="C96" s="79"/>
      <c r="D96" s="104"/>
      <c r="F96" s="104"/>
      <c r="H96" s="84"/>
      <c r="I96" s="85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V96" s="66"/>
      <c r="AW96" s="67"/>
      <c r="AX96" s="68"/>
    </row>
    <row r="97" spans="2:50">
      <c r="B97" s="69"/>
      <c r="C97" s="100">
        <v>43</v>
      </c>
      <c r="D97" s="108" t="s">
        <v>125</v>
      </c>
      <c r="F97" s="108" t="s">
        <v>126</v>
      </c>
      <c r="H97" s="96"/>
      <c r="I97" s="97" t="s">
        <v>28</v>
      </c>
      <c r="K97" s="7"/>
      <c r="L97" s="61"/>
      <c r="M97" s="62"/>
      <c r="N97" s="7"/>
      <c r="O97" s="61"/>
      <c r="P97" s="62"/>
      <c r="Q97" s="7"/>
      <c r="R97" s="61"/>
      <c r="S97" s="62"/>
      <c r="T97" s="7"/>
      <c r="U97" s="61"/>
      <c r="V97" s="62"/>
      <c r="W97" s="7"/>
      <c r="X97" s="61"/>
      <c r="Y97" s="62"/>
      <c r="Z97" s="7"/>
      <c r="AA97" s="61"/>
      <c r="AB97" s="62"/>
      <c r="AC97" s="7"/>
      <c r="AD97" s="61"/>
      <c r="AE97" s="62"/>
      <c r="AF97" s="7"/>
      <c r="AG97" s="61"/>
      <c r="AH97" s="62"/>
      <c r="AI97" s="7"/>
      <c r="AJ97" s="61"/>
      <c r="AK97" s="62"/>
      <c r="AL97" s="7"/>
      <c r="AM97" s="61"/>
      <c r="AN97" s="62"/>
      <c r="AO97" s="7"/>
      <c r="AP97" s="61"/>
      <c r="AQ97" s="62"/>
      <c r="AR97" s="7"/>
      <c r="AS97" s="61"/>
      <c r="AT97" s="62"/>
      <c r="AV97" s="63"/>
      <c r="AW97" s="64"/>
      <c r="AX97" s="65"/>
    </row>
    <row r="98" spans="2:50">
      <c r="B98" s="69"/>
      <c r="C98" s="100"/>
      <c r="D98" s="108"/>
      <c r="F98" s="108"/>
      <c r="H98" s="96"/>
      <c r="I98" s="97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V98" s="66"/>
      <c r="AW98" s="67"/>
      <c r="AX98" s="68"/>
    </row>
    <row r="99" spans="2:50">
      <c r="B99" s="69"/>
      <c r="C99" s="79">
        <v>44</v>
      </c>
      <c r="D99" s="104" t="s">
        <v>127</v>
      </c>
      <c r="F99" s="104" t="s">
        <v>128</v>
      </c>
      <c r="H99" s="78">
        <v>0.4</v>
      </c>
      <c r="I99" s="85" t="s">
        <v>28</v>
      </c>
      <c r="K99" s="7"/>
      <c r="L99" s="61"/>
      <c r="M99" s="62"/>
      <c r="N99" s="7"/>
      <c r="O99" s="61"/>
      <c r="P99" s="62"/>
      <c r="Q99" s="7"/>
      <c r="R99" s="61"/>
      <c r="S99" s="62"/>
      <c r="T99" s="7"/>
      <c r="U99" s="61"/>
      <c r="V99" s="62"/>
      <c r="W99" s="7"/>
      <c r="X99" s="61"/>
      <c r="Y99" s="62"/>
      <c r="Z99" s="7"/>
      <c r="AA99" s="61"/>
      <c r="AB99" s="62"/>
      <c r="AC99" s="7"/>
      <c r="AD99" s="61"/>
      <c r="AE99" s="62"/>
      <c r="AF99" s="7"/>
      <c r="AG99" s="61"/>
      <c r="AH99" s="62"/>
      <c r="AI99" s="7"/>
      <c r="AJ99" s="61"/>
      <c r="AK99" s="62"/>
      <c r="AL99" s="7"/>
      <c r="AM99" s="61"/>
      <c r="AN99" s="62"/>
      <c r="AO99" s="7"/>
      <c r="AP99" s="61"/>
      <c r="AQ99" s="62"/>
      <c r="AR99" s="7"/>
      <c r="AS99" s="61"/>
      <c r="AT99" s="62"/>
      <c r="AV99" s="63"/>
      <c r="AW99" s="64"/>
      <c r="AX99" s="65"/>
    </row>
    <row r="100" spans="2:50">
      <c r="B100" s="69"/>
      <c r="C100" s="79"/>
      <c r="D100" s="104"/>
      <c r="F100" s="104"/>
      <c r="H100" s="73"/>
      <c r="I100" s="85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V100" s="66"/>
      <c r="AW100" s="67"/>
      <c r="AX100" s="68"/>
    </row>
    <row r="101" spans="2:50">
      <c r="B101" s="69"/>
      <c r="C101" s="79">
        <v>45</v>
      </c>
      <c r="D101" s="104" t="s">
        <v>129</v>
      </c>
      <c r="F101" s="104" t="s">
        <v>130</v>
      </c>
      <c r="H101" s="84"/>
      <c r="I101" s="85" t="s">
        <v>28</v>
      </c>
      <c r="K101" s="7"/>
      <c r="L101" s="61"/>
      <c r="M101" s="62"/>
      <c r="N101" s="7"/>
      <c r="O101" s="61"/>
      <c r="P101" s="62"/>
      <c r="Q101" s="7"/>
      <c r="R101" s="61"/>
      <c r="S101" s="62"/>
      <c r="T101" s="7"/>
      <c r="U101" s="61"/>
      <c r="V101" s="62"/>
      <c r="W101" s="7"/>
      <c r="X101" s="61"/>
      <c r="Y101" s="62"/>
      <c r="Z101" s="7"/>
      <c r="AA101" s="61"/>
      <c r="AB101" s="62"/>
      <c r="AC101" s="7"/>
      <c r="AD101" s="61"/>
      <c r="AE101" s="62"/>
      <c r="AF101" s="7"/>
      <c r="AG101" s="61"/>
      <c r="AH101" s="62"/>
      <c r="AI101" s="7"/>
      <c r="AJ101" s="61"/>
      <c r="AK101" s="62"/>
      <c r="AL101" s="7"/>
      <c r="AM101" s="61"/>
      <c r="AN101" s="62"/>
      <c r="AO101" s="7"/>
      <c r="AP101" s="61"/>
      <c r="AQ101" s="62"/>
      <c r="AR101" s="7"/>
      <c r="AS101" s="61"/>
      <c r="AT101" s="62"/>
      <c r="AV101" s="63"/>
      <c r="AW101" s="64"/>
      <c r="AX101" s="65"/>
    </row>
    <row r="102" spans="2:50">
      <c r="B102" s="69"/>
      <c r="C102" s="79"/>
      <c r="D102" s="104"/>
      <c r="F102" s="104"/>
      <c r="H102" s="84"/>
      <c r="I102" s="8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V102" s="66"/>
      <c r="AW102" s="67"/>
      <c r="AX102" s="68"/>
    </row>
    <row r="103" spans="2:50" ht="19.5" customHeight="1">
      <c r="B103" s="69"/>
      <c r="C103" s="79">
        <v>46</v>
      </c>
      <c r="D103" s="104" t="s">
        <v>131</v>
      </c>
      <c r="F103" s="104" t="s">
        <v>132</v>
      </c>
      <c r="H103" s="84" t="s">
        <v>133</v>
      </c>
      <c r="I103" s="85" t="s">
        <v>28</v>
      </c>
      <c r="K103" s="10"/>
      <c r="L103" s="61"/>
      <c r="M103" s="62"/>
      <c r="N103" s="7"/>
      <c r="O103" s="61"/>
      <c r="P103" s="62"/>
      <c r="Q103" s="7"/>
      <c r="R103" s="61"/>
      <c r="S103" s="62"/>
      <c r="T103" s="7"/>
      <c r="U103" s="61"/>
      <c r="V103" s="62"/>
      <c r="W103" s="7"/>
      <c r="X103" s="61"/>
      <c r="Y103" s="62"/>
      <c r="Z103" s="7"/>
      <c r="AA103" s="61"/>
      <c r="AB103" s="62"/>
      <c r="AC103" s="7"/>
      <c r="AD103" s="61"/>
      <c r="AE103" s="62"/>
      <c r="AF103" s="7"/>
      <c r="AG103" s="61"/>
      <c r="AH103" s="62"/>
      <c r="AI103" s="7"/>
      <c r="AJ103" s="61"/>
      <c r="AK103" s="62"/>
      <c r="AL103" s="7"/>
      <c r="AM103" s="61"/>
      <c r="AN103" s="62"/>
      <c r="AO103" s="7"/>
      <c r="AP103" s="61"/>
      <c r="AQ103" s="62"/>
      <c r="AR103" s="7"/>
      <c r="AS103" s="61"/>
      <c r="AT103" s="62"/>
      <c r="AV103" s="63"/>
      <c r="AW103" s="64"/>
      <c r="AX103" s="65"/>
    </row>
    <row r="104" spans="2:50" ht="19.5" customHeight="1">
      <c r="B104" s="69"/>
      <c r="C104" s="79"/>
      <c r="D104" s="104"/>
      <c r="F104" s="104"/>
      <c r="H104" s="84"/>
      <c r="I104" s="8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V104" s="66"/>
      <c r="AW104" s="67"/>
      <c r="AX104" s="68"/>
    </row>
    <row r="105" spans="2:50">
      <c r="B105" s="69"/>
      <c r="C105" s="79">
        <v>47</v>
      </c>
      <c r="D105" s="104" t="s">
        <v>134</v>
      </c>
      <c r="F105" s="104" t="s">
        <v>135</v>
      </c>
      <c r="H105" s="86">
        <v>0.27</v>
      </c>
      <c r="I105" s="85" t="s">
        <v>28</v>
      </c>
      <c r="K105" s="7"/>
      <c r="L105" s="61"/>
      <c r="M105" s="62"/>
      <c r="N105" s="7"/>
      <c r="O105" s="61"/>
      <c r="P105" s="62"/>
      <c r="Q105" s="7"/>
      <c r="R105" s="61"/>
      <c r="S105" s="62"/>
      <c r="T105" s="7"/>
      <c r="U105" s="61"/>
      <c r="V105" s="62"/>
      <c r="W105" s="7"/>
      <c r="X105" s="61"/>
      <c r="Y105" s="62"/>
      <c r="Z105" s="7"/>
      <c r="AA105" s="61"/>
      <c r="AB105" s="62"/>
      <c r="AC105" s="7"/>
      <c r="AD105" s="61"/>
      <c r="AE105" s="62"/>
      <c r="AF105" s="7"/>
      <c r="AG105" s="61"/>
      <c r="AH105" s="62"/>
      <c r="AI105" s="7"/>
      <c r="AJ105" s="61"/>
      <c r="AK105" s="62"/>
      <c r="AL105" s="7"/>
      <c r="AM105" s="61"/>
      <c r="AN105" s="62"/>
      <c r="AO105" s="7"/>
      <c r="AP105" s="61"/>
      <c r="AQ105" s="62"/>
      <c r="AR105" s="7"/>
      <c r="AS105" s="61"/>
      <c r="AT105" s="62"/>
      <c r="AV105" s="63"/>
      <c r="AW105" s="64"/>
      <c r="AX105" s="65"/>
    </row>
    <row r="106" spans="2:50">
      <c r="B106" s="69"/>
      <c r="C106" s="79"/>
      <c r="D106" s="104"/>
      <c r="F106" s="104"/>
      <c r="H106" s="84"/>
      <c r="I106" s="8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V106" s="66"/>
      <c r="AW106" s="67"/>
      <c r="AX106" s="68"/>
    </row>
    <row r="107" spans="2:50">
      <c r="B107" s="69"/>
      <c r="C107" s="116">
        <v>48</v>
      </c>
      <c r="D107" s="110" t="s">
        <v>136</v>
      </c>
      <c r="F107" s="110" t="s">
        <v>137</v>
      </c>
      <c r="H107" s="73"/>
      <c r="I107" s="74" t="s">
        <v>28</v>
      </c>
      <c r="K107" s="7"/>
      <c r="L107" s="61"/>
      <c r="M107" s="62"/>
      <c r="N107" s="7"/>
      <c r="O107" s="61"/>
      <c r="P107" s="62"/>
      <c r="Q107" s="7"/>
      <c r="R107" s="61"/>
      <c r="S107" s="62"/>
      <c r="T107" s="7"/>
      <c r="U107" s="61"/>
      <c r="V107" s="62"/>
      <c r="W107" s="7"/>
      <c r="X107" s="61"/>
      <c r="Y107" s="62"/>
      <c r="Z107" s="7"/>
      <c r="AA107" s="61"/>
      <c r="AB107" s="62"/>
      <c r="AC107" s="7"/>
      <c r="AD107" s="61"/>
      <c r="AE107" s="62"/>
      <c r="AF107" s="7"/>
      <c r="AG107" s="61"/>
      <c r="AH107" s="62"/>
      <c r="AI107" s="7"/>
      <c r="AJ107" s="61"/>
      <c r="AK107" s="62"/>
      <c r="AL107" s="7"/>
      <c r="AM107" s="61"/>
      <c r="AN107" s="62"/>
      <c r="AO107" s="7"/>
      <c r="AP107" s="61"/>
      <c r="AQ107" s="62"/>
      <c r="AR107" s="7"/>
      <c r="AS107" s="61"/>
      <c r="AT107" s="62"/>
      <c r="AV107" s="63"/>
      <c r="AW107" s="64"/>
      <c r="AX107" s="65"/>
    </row>
    <row r="108" spans="2:50">
      <c r="B108" s="69"/>
      <c r="C108" s="116"/>
      <c r="D108" s="110"/>
      <c r="F108" s="110"/>
      <c r="H108" s="73"/>
      <c r="I108" s="74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V108" s="66"/>
      <c r="AW108" s="67"/>
      <c r="AX108" s="68"/>
    </row>
    <row r="109" spans="2:50">
      <c r="B109" s="69"/>
      <c r="C109" s="116">
        <v>49</v>
      </c>
      <c r="D109" s="110" t="s">
        <v>138</v>
      </c>
      <c r="F109" s="110" t="s">
        <v>139</v>
      </c>
      <c r="H109" s="73"/>
      <c r="I109" s="74" t="s">
        <v>28</v>
      </c>
      <c r="K109" s="7"/>
      <c r="L109" s="61"/>
      <c r="M109" s="62"/>
      <c r="N109" s="7"/>
      <c r="O109" s="61"/>
      <c r="P109" s="62"/>
      <c r="Q109" s="7"/>
      <c r="R109" s="61"/>
      <c r="S109" s="62"/>
      <c r="T109" s="7"/>
      <c r="U109" s="61"/>
      <c r="V109" s="62"/>
      <c r="W109" s="7"/>
      <c r="X109" s="61"/>
      <c r="Y109" s="62"/>
      <c r="Z109" s="7"/>
      <c r="AA109" s="61"/>
      <c r="AB109" s="62"/>
      <c r="AC109" s="7"/>
      <c r="AD109" s="61"/>
      <c r="AE109" s="62"/>
      <c r="AF109" s="7"/>
      <c r="AG109" s="61"/>
      <c r="AH109" s="62"/>
      <c r="AI109" s="7"/>
      <c r="AJ109" s="61"/>
      <c r="AK109" s="62"/>
      <c r="AL109" s="7"/>
      <c r="AM109" s="61"/>
      <c r="AN109" s="62"/>
      <c r="AO109" s="7"/>
      <c r="AP109" s="61"/>
      <c r="AQ109" s="62"/>
      <c r="AR109" s="7"/>
      <c r="AS109" s="61"/>
      <c r="AT109" s="62"/>
      <c r="AV109" s="63"/>
      <c r="AW109" s="64"/>
      <c r="AX109" s="65"/>
    </row>
    <row r="110" spans="2:50">
      <c r="B110" s="69"/>
      <c r="C110" s="116"/>
      <c r="D110" s="110"/>
      <c r="F110" s="110"/>
      <c r="H110" s="73"/>
      <c r="I110" s="74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V110" s="66"/>
      <c r="AW110" s="67"/>
      <c r="AX110" s="68"/>
    </row>
    <row r="111" spans="2:50" ht="25.5" customHeight="1">
      <c r="B111" s="69"/>
      <c r="C111" s="111">
        <v>50</v>
      </c>
      <c r="D111" s="115" t="s">
        <v>140</v>
      </c>
      <c r="F111" s="115" t="s">
        <v>141</v>
      </c>
      <c r="H111" s="113"/>
      <c r="I111" s="114" t="s">
        <v>38</v>
      </c>
      <c r="K111" s="7"/>
      <c r="L111" s="61"/>
      <c r="M111" s="62"/>
      <c r="N111" s="7"/>
      <c r="O111" s="61"/>
      <c r="P111" s="62"/>
      <c r="Q111" s="7"/>
      <c r="R111" s="61"/>
      <c r="S111" s="62"/>
      <c r="T111" s="7"/>
      <c r="U111" s="61"/>
      <c r="V111" s="62"/>
      <c r="W111" s="7"/>
      <c r="X111" s="61"/>
      <c r="Y111" s="62"/>
      <c r="Z111" s="7"/>
      <c r="AA111" s="61"/>
      <c r="AB111" s="62"/>
      <c r="AC111" s="7"/>
      <c r="AD111" s="61"/>
      <c r="AE111" s="62"/>
      <c r="AF111" s="7"/>
      <c r="AG111" s="61"/>
      <c r="AH111" s="62"/>
      <c r="AI111" s="7"/>
      <c r="AJ111" s="61"/>
      <c r="AK111" s="62"/>
      <c r="AL111" s="7"/>
      <c r="AM111" s="61"/>
      <c r="AN111" s="62"/>
      <c r="AO111" s="7"/>
      <c r="AP111" s="61"/>
      <c r="AQ111" s="62"/>
      <c r="AR111" s="7"/>
      <c r="AS111" s="61"/>
      <c r="AT111" s="62"/>
      <c r="AV111" s="63"/>
      <c r="AW111" s="64"/>
      <c r="AX111" s="65"/>
    </row>
    <row r="112" spans="2:50" ht="25.5" customHeight="1">
      <c r="B112" s="69"/>
      <c r="C112" s="111"/>
      <c r="D112" s="115"/>
      <c r="F112" s="115"/>
      <c r="H112" s="113"/>
      <c r="I112" s="114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V112" s="66"/>
      <c r="AW112" s="67"/>
      <c r="AX112" s="68"/>
    </row>
    <row r="113" spans="2:50" ht="30.75" customHeight="1">
      <c r="B113" s="69"/>
      <c r="C113" s="111">
        <v>51</v>
      </c>
      <c r="D113" s="112" t="s">
        <v>142</v>
      </c>
      <c r="F113" s="112" t="s">
        <v>143</v>
      </c>
      <c r="H113" s="113"/>
      <c r="I113" s="114" t="s">
        <v>38</v>
      </c>
      <c r="K113" s="7"/>
      <c r="L113" s="61"/>
      <c r="M113" s="62"/>
      <c r="N113" s="7"/>
      <c r="O113" s="61"/>
      <c r="P113" s="62"/>
      <c r="Q113" s="7"/>
      <c r="R113" s="61"/>
      <c r="S113" s="62"/>
      <c r="T113" s="7"/>
      <c r="U113" s="61"/>
      <c r="V113" s="62"/>
      <c r="W113" s="7"/>
      <c r="X113" s="61"/>
      <c r="Y113" s="62"/>
      <c r="Z113" s="7"/>
      <c r="AA113" s="61"/>
      <c r="AB113" s="62"/>
      <c r="AC113" s="7"/>
      <c r="AD113" s="61"/>
      <c r="AE113" s="62"/>
      <c r="AF113" s="7"/>
      <c r="AG113" s="61"/>
      <c r="AH113" s="62"/>
      <c r="AI113" s="7"/>
      <c r="AJ113" s="61"/>
      <c r="AK113" s="62"/>
      <c r="AL113" s="7"/>
      <c r="AM113" s="61"/>
      <c r="AN113" s="62"/>
      <c r="AO113" s="7"/>
      <c r="AP113" s="61"/>
      <c r="AQ113" s="62"/>
      <c r="AR113" s="7"/>
      <c r="AS113" s="61"/>
      <c r="AT113" s="62"/>
      <c r="AV113" s="63"/>
      <c r="AW113" s="64"/>
      <c r="AX113" s="65"/>
    </row>
    <row r="114" spans="2:50" ht="30.75" customHeight="1">
      <c r="B114" s="69"/>
      <c r="C114" s="111"/>
      <c r="D114" s="112"/>
      <c r="F114" s="112"/>
      <c r="H114" s="113"/>
      <c r="I114" s="114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V114" s="66"/>
      <c r="AW114" s="67"/>
      <c r="AX114" s="68"/>
    </row>
    <row r="115" spans="2:50">
      <c r="B115" s="69"/>
      <c r="C115" s="109">
        <v>52</v>
      </c>
      <c r="D115" s="110" t="s">
        <v>144</v>
      </c>
      <c r="F115" s="110" t="s">
        <v>145</v>
      </c>
      <c r="H115" s="73"/>
      <c r="I115" s="74" t="s">
        <v>28</v>
      </c>
      <c r="K115" s="7"/>
      <c r="L115" s="61"/>
      <c r="M115" s="62"/>
      <c r="N115" s="7"/>
      <c r="O115" s="61"/>
      <c r="P115" s="62"/>
      <c r="Q115" s="7"/>
      <c r="R115" s="61"/>
      <c r="S115" s="62"/>
      <c r="T115" s="7"/>
      <c r="U115" s="61"/>
      <c r="V115" s="62"/>
      <c r="W115" s="7"/>
      <c r="X115" s="61"/>
      <c r="Y115" s="62"/>
      <c r="Z115" s="7"/>
      <c r="AA115" s="61"/>
      <c r="AB115" s="62"/>
      <c r="AC115" s="7"/>
      <c r="AD115" s="61"/>
      <c r="AE115" s="62"/>
      <c r="AF115" s="7"/>
      <c r="AG115" s="61"/>
      <c r="AH115" s="62"/>
      <c r="AI115" s="7"/>
      <c r="AJ115" s="61"/>
      <c r="AK115" s="62"/>
      <c r="AL115" s="7"/>
      <c r="AM115" s="61"/>
      <c r="AN115" s="62"/>
      <c r="AO115" s="7"/>
      <c r="AP115" s="61"/>
      <c r="AQ115" s="62"/>
      <c r="AR115" s="7"/>
      <c r="AS115" s="61"/>
      <c r="AT115" s="62"/>
      <c r="AV115" s="63"/>
      <c r="AW115" s="64"/>
      <c r="AX115" s="65"/>
    </row>
    <row r="116" spans="2:50">
      <c r="B116" s="69"/>
      <c r="C116" s="109"/>
      <c r="D116" s="110"/>
      <c r="F116" s="110"/>
      <c r="H116" s="73"/>
      <c r="I116" s="74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V116" s="66"/>
      <c r="AW116" s="67"/>
      <c r="AX116" s="68"/>
    </row>
    <row r="117" spans="2:50" ht="18.75" customHeight="1">
      <c r="B117" s="69"/>
      <c r="C117" s="109">
        <v>53</v>
      </c>
      <c r="D117" s="110" t="s">
        <v>146</v>
      </c>
      <c r="F117" s="110" t="s">
        <v>147</v>
      </c>
      <c r="H117" s="73" t="s">
        <v>27</v>
      </c>
      <c r="I117" s="74" t="s">
        <v>28</v>
      </c>
      <c r="K117" s="7"/>
      <c r="L117" s="61"/>
      <c r="M117" s="62"/>
      <c r="N117" s="7"/>
      <c r="O117" s="61"/>
      <c r="P117" s="62"/>
      <c r="Q117" s="7"/>
      <c r="R117" s="61"/>
      <c r="S117" s="62"/>
      <c r="T117" s="7"/>
      <c r="U117" s="61"/>
      <c r="V117" s="62"/>
      <c r="W117" s="7"/>
      <c r="X117" s="61"/>
      <c r="Y117" s="62"/>
      <c r="Z117" s="7"/>
      <c r="AA117" s="61"/>
      <c r="AB117" s="62"/>
      <c r="AC117" s="7"/>
      <c r="AD117" s="61"/>
      <c r="AE117" s="62"/>
      <c r="AF117" s="7"/>
      <c r="AG117" s="61"/>
      <c r="AH117" s="62"/>
      <c r="AI117" s="7"/>
      <c r="AJ117" s="61"/>
      <c r="AK117" s="62"/>
      <c r="AL117" s="7"/>
      <c r="AM117" s="61"/>
      <c r="AN117" s="62"/>
      <c r="AO117" s="7"/>
      <c r="AP117" s="61"/>
      <c r="AQ117" s="62"/>
      <c r="AR117" s="7"/>
      <c r="AS117" s="61"/>
      <c r="AT117" s="62"/>
      <c r="AV117" s="63"/>
      <c r="AW117" s="64"/>
      <c r="AX117" s="65"/>
    </row>
    <row r="118" spans="2:50" ht="18.75" customHeight="1">
      <c r="B118" s="69"/>
      <c r="C118" s="109"/>
      <c r="D118" s="110"/>
      <c r="F118" s="110"/>
      <c r="H118" s="73"/>
      <c r="I118" s="74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1"/>
      <c r="AP118" s="98"/>
      <c r="AQ118" s="62"/>
      <c r="AR118" s="60"/>
      <c r="AS118" s="60"/>
      <c r="AT118" s="60"/>
      <c r="AV118" s="66"/>
      <c r="AW118" s="67"/>
      <c r="AX118" s="68"/>
    </row>
    <row r="119" spans="2:50">
      <c r="B119" s="69"/>
      <c r="C119" s="100">
        <v>54</v>
      </c>
      <c r="D119" s="108" t="s">
        <v>63</v>
      </c>
      <c r="F119" s="108" t="s">
        <v>148</v>
      </c>
      <c r="H119" s="95">
        <v>1</v>
      </c>
      <c r="I119" s="97" t="s">
        <v>28</v>
      </c>
      <c r="K119" s="7"/>
      <c r="L119" s="61"/>
      <c r="M119" s="62"/>
      <c r="N119" s="7"/>
      <c r="O119" s="61"/>
      <c r="P119" s="62"/>
      <c r="Q119" s="7"/>
      <c r="R119" s="61"/>
      <c r="S119" s="62"/>
      <c r="T119" s="7"/>
      <c r="U119" s="61"/>
      <c r="V119" s="62"/>
      <c r="W119" s="7"/>
      <c r="X119" s="61"/>
      <c r="Y119" s="62"/>
      <c r="Z119" s="7"/>
      <c r="AA119" s="61"/>
      <c r="AB119" s="62"/>
      <c r="AC119" s="7"/>
      <c r="AD119" s="61"/>
      <c r="AE119" s="62"/>
      <c r="AF119" s="7"/>
      <c r="AG119" s="61"/>
      <c r="AH119" s="62"/>
      <c r="AI119" s="7"/>
      <c r="AJ119" s="61"/>
      <c r="AK119" s="62"/>
      <c r="AL119" s="7"/>
      <c r="AM119" s="61"/>
      <c r="AN119" s="62"/>
      <c r="AO119" s="7"/>
      <c r="AP119" s="61"/>
      <c r="AQ119" s="62"/>
      <c r="AR119" s="7"/>
      <c r="AS119" s="61"/>
      <c r="AT119" s="62"/>
      <c r="AV119" s="63"/>
      <c r="AW119" s="64"/>
      <c r="AX119" s="65"/>
    </row>
    <row r="120" spans="2:50">
      <c r="B120" s="69"/>
      <c r="C120" s="100"/>
      <c r="D120" s="108"/>
      <c r="F120" s="108"/>
      <c r="H120" s="96"/>
      <c r="I120" s="97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V120" s="66"/>
      <c r="AW120" s="67"/>
      <c r="AX120" s="68"/>
    </row>
    <row r="121" spans="2:50" ht="6.75" customHeight="1">
      <c r="I121" s="8"/>
    </row>
    <row r="122" spans="2:50">
      <c r="B122" s="105" t="s">
        <v>149</v>
      </c>
      <c r="C122" s="79">
        <v>64</v>
      </c>
      <c r="D122" s="104" t="s">
        <v>150</v>
      </c>
      <c r="F122" s="104" t="s">
        <v>151</v>
      </c>
      <c r="H122" s="86">
        <v>1</v>
      </c>
      <c r="I122" s="85" t="s">
        <v>28</v>
      </c>
      <c r="K122" s="7"/>
      <c r="L122" s="61"/>
      <c r="M122" s="62"/>
      <c r="N122" s="7"/>
      <c r="O122" s="61"/>
      <c r="P122" s="62"/>
      <c r="Q122" s="7"/>
      <c r="R122" s="61"/>
      <c r="S122" s="62"/>
      <c r="T122" s="7"/>
      <c r="U122" s="61"/>
      <c r="V122" s="62"/>
      <c r="W122" s="7"/>
      <c r="X122" s="61"/>
      <c r="Y122" s="62"/>
      <c r="Z122" s="7"/>
      <c r="AA122" s="61"/>
      <c r="AB122" s="62"/>
      <c r="AC122" s="7"/>
      <c r="AD122" s="61"/>
      <c r="AE122" s="62"/>
      <c r="AF122" s="7"/>
      <c r="AG122" s="61"/>
      <c r="AH122" s="62"/>
      <c r="AI122" s="7"/>
      <c r="AJ122" s="61"/>
      <c r="AK122" s="62"/>
      <c r="AL122" s="7"/>
      <c r="AM122" s="61"/>
      <c r="AN122" s="62"/>
      <c r="AO122" s="7"/>
      <c r="AP122" s="61"/>
      <c r="AQ122" s="62"/>
      <c r="AR122" s="7"/>
      <c r="AS122" s="61"/>
      <c r="AT122" s="62"/>
      <c r="AV122" s="63"/>
      <c r="AW122" s="64"/>
      <c r="AX122" s="65"/>
    </row>
    <row r="123" spans="2:50">
      <c r="B123" s="106"/>
      <c r="C123" s="79"/>
      <c r="D123" s="104"/>
      <c r="F123" s="104"/>
      <c r="H123" s="84"/>
      <c r="I123" s="8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V123" s="66"/>
      <c r="AW123" s="67"/>
      <c r="AX123" s="68"/>
    </row>
    <row r="124" spans="2:50">
      <c r="B124" s="106"/>
      <c r="C124" s="79">
        <v>65</v>
      </c>
      <c r="D124" s="104" t="s">
        <v>152</v>
      </c>
      <c r="F124" s="104" t="s">
        <v>153</v>
      </c>
      <c r="H124" s="86">
        <v>0.95</v>
      </c>
      <c r="I124" s="85" t="s">
        <v>28</v>
      </c>
      <c r="K124" s="7"/>
      <c r="L124" s="61"/>
      <c r="M124" s="62"/>
      <c r="N124" s="7"/>
      <c r="O124" s="61"/>
      <c r="P124" s="62"/>
      <c r="Q124" s="7"/>
      <c r="R124" s="61"/>
      <c r="S124" s="62"/>
      <c r="T124" s="7"/>
      <c r="U124" s="61"/>
      <c r="V124" s="62"/>
      <c r="W124" s="7"/>
      <c r="X124" s="61"/>
      <c r="Y124" s="62"/>
      <c r="Z124" s="7"/>
      <c r="AA124" s="61"/>
      <c r="AB124" s="62"/>
      <c r="AC124" s="7"/>
      <c r="AD124" s="61"/>
      <c r="AE124" s="62"/>
      <c r="AF124" s="7"/>
      <c r="AG124" s="61"/>
      <c r="AH124" s="62"/>
      <c r="AI124" s="7"/>
      <c r="AJ124" s="61"/>
      <c r="AK124" s="62"/>
      <c r="AL124" s="7"/>
      <c r="AM124" s="61"/>
      <c r="AN124" s="62"/>
      <c r="AO124" s="7"/>
      <c r="AP124" s="61"/>
      <c r="AQ124" s="62"/>
      <c r="AR124" s="7"/>
      <c r="AS124" s="61"/>
      <c r="AT124" s="62"/>
      <c r="AV124" s="63"/>
      <c r="AW124" s="64"/>
      <c r="AX124" s="65"/>
    </row>
    <row r="125" spans="2:50">
      <c r="B125" s="106"/>
      <c r="C125" s="79"/>
      <c r="D125" s="104"/>
      <c r="F125" s="104"/>
      <c r="H125" s="84"/>
      <c r="I125" s="8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V125" s="66"/>
      <c r="AW125" s="67"/>
      <c r="AX125" s="68"/>
    </row>
    <row r="126" spans="2:50" ht="18.75" customHeight="1">
      <c r="B126" s="106"/>
      <c r="C126" s="79">
        <v>66</v>
      </c>
      <c r="D126" s="104" t="s">
        <v>154</v>
      </c>
      <c r="F126" s="104" t="s">
        <v>155</v>
      </c>
      <c r="H126" s="86">
        <v>0.95</v>
      </c>
      <c r="I126" s="85" t="s">
        <v>28</v>
      </c>
      <c r="K126" s="7"/>
      <c r="L126" s="61"/>
      <c r="M126" s="62"/>
      <c r="N126" s="7"/>
      <c r="O126" s="61"/>
      <c r="P126" s="62"/>
      <c r="Q126" s="7"/>
      <c r="R126" s="61"/>
      <c r="S126" s="62"/>
      <c r="T126" s="7"/>
      <c r="U126" s="61"/>
      <c r="V126" s="62"/>
      <c r="W126" s="7"/>
      <c r="X126" s="61"/>
      <c r="Y126" s="62"/>
      <c r="Z126" s="7"/>
      <c r="AA126" s="61"/>
      <c r="AB126" s="62"/>
      <c r="AC126" s="7"/>
      <c r="AD126" s="61"/>
      <c r="AE126" s="62"/>
      <c r="AF126" s="7"/>
      <c r="AG126" s="61"/>
      <c r="AH126" s="62"/>
      <c r="AI126" s="7"/>
      <c r="AJ126" s="61"/>
      <c r="AK126" s="62"/>
      <c r="AL126" s="7"/>
      <c r="AM126" s="61"/>
      <c r="AN126" s="62"/>
      <c r="AO126" s="7"/>
      <c r="AP126" s="61"/>
      <c r="AQ126" s="62"/>
      <c r="AR126" s="7"/>
      <c r="AS126" s="61"/>
      <c r="AT126" s="62"/>
      <c r="AV126" s="63"/>
      <c r="AW126" s="64"/>
      <c r="AX126" s="65"/>
    </row>
    <row r="127" spans="2:50" ht="18.75" customHeight="1">
      <c r="B127" s="106"/>
      <c r="C127" s="79"/>
      <c r="D127" s="104"/>
      <c r="F127" s="104"/>
      <c r="H127" s="84"/>
      <c r="I127" s="85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V127" s="66"/>
      <c r="AW127" s="67"/>
      <c r="AX127" s="68"/>
    </row>
    <row r="128" spans="2:50">
      <c r="B128" s="106"/>
      <c r="C128" s="79">
        <v>67</v>
      </c>
      <c r="D128" s="103" t="s">
        <v>156</v>
      </c>
      <c r="F128" s="103" t="s">
        <v>157</v>
      </c>
      <c r="H128" s="86">
        <v>0.95</v>
      </c>
      <c r="I128" s="85" t="s">
        <v>28</v>
      </c>
      <c r="K128" s="7"/>
      <c r="L128" s="61"/>
      <c r="M128" s="62"/>
      <c r="N128" s="7"/>
      <c r="O128" s="61"/>
      <c r="P128" s="62"/>
      <c r="Q128" s="7"/>
      <c r="R128" s="61"/>
      <c r="S128" s="62"/>
      <c r="T128" s="7"/>
      <c r="U128" s="61"/>
      <c r="V128" s="62"/>
      <c r="W128" s="7"/>
      <c r="X128" s="61"/>
      <c r="Y128" s="62"/>
      <c r="Z128" s="7"/>
      <c r="AA128" s="61"/>
      <c r="AB128" s="62"/>
      <c r="AC128" s="7"/>
      <c r="AD128" s="61"/>
      <c r="AE128" s="62"/>
      <c r="AF128" s="7"/>
      <c r="AG128" s="61"/>
      <c r="AH128" s="62"/>
      <c r="AI128" s="7"/>
      <c r="AJ128" s="61"/>
      <c r="AK128" s="62"/>
      <c r="AL128" s="7"/>
      <c r="AM128" s="61"/>
      <c r="AN128" s="62"/>
      <c r="AO128" s="7"/>
      <c r="AP128" s="61"/>
      <c r="AQ128" s="62"/>
      <c r="AR128" s="7"/>
      <c r="AS128" s="61"/>
      <c r="AT128" s="62"/>
      <c r="AV128" s="63"/>
      <c r="AW128" s="64"/>
      <c r="AX128" s="65"/>
    </row>
    <row r="129" spans="2:50">
      <c r="B129" s="106"/>
      <c r="C129" s="79"/>
      <c r="D129" s="103"/>
      <c r="F129" s="103"/>
      <c r="H129" s="84"/>
      <c r="I129" s="8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V129" s="66"/>
      <c r="AW129" s="67"/>
      <c r="AX129" s="68"/>
    </row>
    <row r="130" spans="2:50">
      <c r="B130" s="106"/>
      <c r="C130" s="79">
        <v>68</v>
      </c>
      <c r="D130" s="103" t="s">
        <v>158</v>
      </c>
      <c r="F130" s="103" t="s">
        <v>159</v>
      </c>
      <c r="H130" s="86">
        <v>0.95</v>
      </c>
      <c r="I130" s="85" t="s">
        <v>28</v>
      </c>
      <c r="K130" s="7"/>
      <c r="L130" s="61"/>
      <c r="M130" s="62"/>
      <c r="N130" s="7"/>
      <c r="O130" s="61"/>
      <c r="P130" s="62"/>
      <c r="Q130" s="7"/>
      <c r="R130" s="61"/>
      <c r="S130" s="62"/>
      <c r="T130" s="7"/>
      <c r="U130" s="61"/>
      <c r="V130" s="62"/>
      <c r="W130" s="7"/>
      <c r="X130" s="61"/>
      <c r="Y130" s="62"/>
      <c r="Z130" s="7"/>
      <c r="AA130" s="61"/>
      <c r="AB130" s="62"/>
      <c r="AC130" s="7"/>
      <c r="AD130" s="61"/>
      <c r="AE130" s="62"/>
      <c r="AF130" s="7"/>
      <c r="AG130" s="61"/>
      <c r="AH130" s="62"/>
      <c r="AI130" s="7"/>
      <c r="AJ130" s="61"/>
      <c r="AK130" s="62"/>
      <c r="AL130" s="7"/>
      <c r="AM130" s="61"/>
      <c r="AN130" s="62"/>
      <c r="AO130" s="7"/>
      <c r="AP130" s="61"/>
      <c r="AQ130" s="62"/>
      <c r="AR130" s="7"/>
      <c r="AS130" s="61"/>
      <c r="AT130" s="62"/>
      <c r="AV130" s="63"/>
      <c r="AW130" s="64"/>
      <c r="AX130" s="65"/>
    </row>
    <row r="131" spans="2:50">
      <c r="B131" s="106"/>
      <c r="C131" s="79"/>
      <c r="D131" s="103"/>
      <c r="F131" s="103"/>
      <c r="H131" s="84"/>
      <c r="I131" s="8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V131" s="66"/>
      <c r="AW131" s="67"/>
      <c r="AX131" s="68"/>
    </row>
    <row r="132" spans="2:50">
      <c r="B132" s="106"/>
      <c r="C132" s="79">
        <v>69</v>
      </c>
      <c r="D132" s="103" t="s">
        <v>160</v>
      </c>
      <c r="F132" s="103" t="s">
        <v>161</v>
      </c>
      <c r="H132" s="86">
        <v>0.9</v>
      </c>
      <c r="I132" s="85" t="s">
        <v>28</v>
      </c>
      <c r="K132" s="7"/>
      <c r="L132" s="61"/>
      <c r="M132" s="62"/>
      <c r="N132" s="7"/>
      <c r="O132" s="61"/>
      <c r="P132" s="62"/>
      <c r="Q132" s="7"/>
      <c r="R132" s="61"/>
      <c r="S132" s="62"/>
      <c r="T132" s="7"/>
      <c r="U132" s="61"/>
      <c r="V132" s="62"/>
      <c r="W132" s="7"/>
      <c r="X132" s="61"/>
      <c r="Y132" s="62"/>
      <c r="Z132" s="7"/>
      <c r="AA132" s="61"/>
      <c r="AB132" s="62"/>
      <c r="AC132" s="7"/>
      <c r="AD132" s="61"/>
      <c r="AE132" s="62"/>
      <c r="AF132" s="7"/>
      <c r="AG132" s="61"/>
      <c r="AH132" s="62"/>
      <c r="AI132" s="7"/>
      <c r="AJ132" s="61"/>
      <c r="AK132" s="62"/>
      <c r="AL132" s="7"/>
      <c r="AM132" s="61"/>
      <c r="AN132" s="62"/>
      <c r="AO132" s="7"/>
      <c r="AP132" s="61"/>
      <c r="AQ132" s="62"/>
      <c r="AR132" s="7"/>
      <c r="AS132" s="61"/>
      <c r="AT132" s="62"/>
      <c r="AV132" s="63"/>
      <c r="AW132" s="64"/>
      <c r="AX132" s="65"/>
    </row>
    <row r="133" spans="2:50">
      <c r="B133" s="106"/>
      <c r="C133" s="79"/>
      <c r="D133" s="103"/>
      <c r="F133" s="103"/>
      <c r="H133" s="84"/>
      <c r="I133" s="8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V133" s="66"/>
      <c r="AW133" s="67"/>
      <c r="AX133" s="68"/>
    </row>
    <row r="134" spans="2:50">
      <c r="B134" s="106"/>
      <c r="C134" s="79">
        <v>70</v>
      </c>
      <c r="D134" s="103" t="s">
        <v>162</v>
      </c>
      <c r="F134" s="103" t="s">
        <v>163</v>
      </c>
      <c r="H134" s="86">
        <v>0.95</v>
      </c>
      <c r="I134" s="85" t="s">
        <v>28</v>
      </c>
      <c r="K134" s="7"/>
      <c r="L134" s="61"/>
      <c r="M134" s="62"/>
      <c r="N134" s="7"/>
      <c r="O134" s="61"/>
      <c r="P134" s="62"/>
      <c r="Q134" s="7"/>
      <c r="R134" s="61"/>
      <c r="S134" s="62"/>
      <c r="T134" s="7"/>
      <c r="U134" s="61"/>
      <c r="V134" s="62"/>
      <c r="W134" s="7"/>
      <c r="X134" s="61"/>
      <c r="Y134" s="62"/>
      <c r="Z134" s="7"/>
      <c r="AA134" s="61"/>
      <c r="AB134" s="62"/>
      <c r="AC134" s="7"/>
      <c r="AD134" s="61"/>
      <c r="AE134" s="62"/>
      <c r="AF134" s="7"/>
      <c r="AG134" s="61"/>
      <c r="AH134" s="62"/>
      <c r="AI134" s="7"/>
      <c r="AJ134" s="61"/>
      <c r="AK134" s="62"/>
      <c r="AL134" s="7"/>
      <c r="AM134" s="61"/>
      <c r="AN134" s="62"/>
      <c r="AO134" s="7"/>
      <c r="AP134" s="61"/>
      <c r="AQ134" s="62"/>
      <c r="AR134" s="7"/>
      <c r="AS134" s="61"/>
      <c r="AT134" s="62"/>
      <c r="AV134" s="63"/>
      <c r="AW134" s="64"/>
      <c r="AX134" s="65"/>
    </row>
    <row r="135" spans="2:50">
      <c r="B135" s="106"/>
      <c r="C135" s="79"/>
      <c r="D135" s="103"/>
      <c r="F135" s="103"/>
      <c r="H135" s="84"/>
      <c r="I135" s="8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V135" s="66"/>
      <c r="AW135" s="67"/>
      <c r="AX135" s="68"/>
    </row>
    <row r="136" spans="2:50">
      <c r="B136" s="106"/>
      <c r="C136" s="79">
        <v>71</v>
      </c>
      <c r="D136" s="103" t="s">
        <v>164</v>
      </c>
      <c r="F136" s="103" t="s">
        <v>165</v>
      </c>
      <c r="H136" s="86">
        <v>0.95</v>
      </c>
      <c r="I136" s="85" t="s">
        <v>28</v>
      </c>
      <c r="K136" s="7"/>
      <c r="L136" s="61"/>
      <c r="M136" s="62"/>
      <c r="N136" s="7"/>
      <c r="O136" s="61"/>
      <c r="P136" s="62"/>
      <c r="Q136" s="7"/>
      <c r="R136" s="61"/>
      <c r="S136" s="62"/>
      <c r="T136" s="7"/>
      <c r="U136" s="61"/>
      <c r="V136" s="62"/>
      <c r="W136" s="7"/>
      <c r="X136" s="61"/>
      <c r="Y136" s="62"/>
      <c r="Z136" s="7"/>
      <c r="AA136" s="61"/>
      <c r="AB136" s="62"/>
      <c r="AC136" s="7"/>
      <c r="AD136" s="61"/>
      <c r="AE136" s="62"/>
      <c r="AF136" s="7"/>
      <c r="AG136" s="61"/>
      <c r="AH136" s="62"/>
      <c r="AI136" s="7"/>
      <c r="AJ136" s="61"/>
      <c r="AK136" s="62"/>
      <c r="AL136" s="7"/>
      <c r="AM136" s="61"/>
      <c r="AN136" s="62"/>
      <c r="AO136" s="7"/>
      <c r="AP136" s="61"/>
      <c r="AQ136" s="62"/>
      <c r="AR136" s="7"/>
      <c r="AS136" s="61"/>
      <c r="AT136" s="62"/>
      <c r="AV136" s="63"/>
      <c r="AW136" s="64"/>
      <c r="AX136" s="65"/>
    </row>
    <row r="137" spans="2:50">
      <c r="B137" s="107"/>
      <c r="C137" s="79"/>
      <c r="D137" s="103"/>
      <c r="F137" s="103"/>
      <c r="H137" s="84"/>
      <c r="I137" s="8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V137" s="66"/>
      <c r="AW137" s="67"/>
      <c r="AX137" s="68"/>
    </row>
    <row r="138" spans="2:50" ht="6" customHeight="1">
      <c r="I138" s="8"/>
    </row>
    <row r="139" spans="2:50">
      <c r="B139" s="87" t="s">
        <v>166</v>
      </c>
      <c r="C139" s="77">
        <v>72</v>
      </c>
      <c r="D139" s="71" t="s">
        <v>167</v>
      </c>
      <c r="F139" s="71" t="s">
        <v>168</v>
      </c>
      <c r="H139" s="86">
        <v>0.98</v>
      </c>
      <c r="I139" s="85" t="s">
        <v>38</v>
      </c>
      <c r="K139" s="7"/>
      <c r="L139" s="61"/>
      <c r="M139" s="62"/>
      <c r="N139" s="7"/>
      <c r="O139" s="61"/>
      <c r="P139" s="62"/>
      <c r="Q139" s="7"/>
      <c r="R139" s="61"/>
      <c r="S139" s="62"/>
      <c r="T139" s="7"/>
      <c r="U139" s="61"/>
      <c r="V139" s="62"/>
      <c r="W139" s="7"/>
      <c r="X139" s="61"/>
      <c r="Y139" s="62"/>
      <c r="Z139" s="7"/>
      <c r="AA139" s="61"/>
      <c r="AB139" s="62"/>
      <c r="AC139" s="7"/>
      <c r="AD139" s="61"/>
      <c r="AE139" s="62"/>
      <c r="AF139" s="7"/>
      <c r="AG139" s="61"/>
      <c r="AH139" s="62"/>
      <c r="AI139" s="7"/>
      <c r="AJ139" s="61"/>
      <c r="AK139" s="62"/>
      <c r="AL139" s="7"/>
      <c r="AM139" s="61"/>
      <c r="AN139" s="62"/>
      <c r="AO139" s="7"/>
      <c r="AP139" s="61"/>
      <c r="AQ139" s="62"/>
      <c r="AR139" s="7"/>
      <c r="AS139" s="61"/>
      <c r="AT139" s="62"/>
      <c r="AV139" s="63"/>
      <c r="AW139" s="64"/>
      <c r="AX139" s="65"/>
    </row>
    <row r="140" spans="2:50">
      <c r="B140" s="87"/>
      <c r="C140" s="77"/>
      <c r="D140" s="71"/>
      <c r="F140" s="71"/>
      <c r="H140" s="84"/>
      <c r="I140" s="8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V140" s="66"/>
      <c r="AW140" s="67"/>
      <c r="AX140" s="68"/>
    </row>
    <row r="141" spans="2:50">
      <c r="B141" s="87"/>
      <c r="C141" s="77">
        <v>73</v>
      </c>
      <c r="D141" s="71" t="s">
        <v>169</v>
      </c>
      <c r="F141" s="71" t="s">
        <v>170</v>
      </c>
      <c r="H141" s="86">
        <v>0.95</v>
      </c>
      <c r="I141" s="85" t="s">
        <v>28</v>
      </c>
      <c r="K141" s="7"/>
      <c r="L141" s="61"/>
      <c r="M141" s="62"/>
      <c r="N141" s="7"/>
      <c r="O141" s="61"/>
      <c r="P141" s="62"/>
      <c r="Q141" s="7"/>
      <c r="R141" s="61"/>
      <c r="S141" s="62"/>
      <c r="T141" s="7"/>
      <c r="U141" s="61"/>
      <c r="V141" s="62"/>
      <c r="W141" s="7"/>
      <c r="X141" s="61"/>
      <c r="Y141" s="62"/>
      <c r="Z141" s="7"/>
      <c r="AA141" s="61"/>
      <c r="AB141" s="62"/>
      <c r="AC141" s="7"/>
      <c r="AD141" s="61"/>
      <c r="AE141" s="62"/>
      <c r="AF141" s="7"/>
      <c r="AG141" s="61"/>
      <c r="AH141" s="62"/>
      <c r="AI141" s="7"/>
      <c r="AJ141" s="61"/>
      <c r="AK141" s="62"/>
      <c r="AL141" s="7"/>
      <c r="AM141" s="61"/>
      <c r="AN141" s="62"/>
      <c r="AO141" s="7"/>
      <c r="AP141" s="61"/>
      <c r="AQ141" s="62"/>
      <c r="AR141" s="7"/>
      <c r="AS141" s="61"/>
      <c r="AT141" s="62"/>
      <c r="AV141" s="63"/>
      <c r="AW141" s="64"/>
      <c r="AX141" s="65"/>
    </row>
    <row r="142" spans="2:50">
      <c r="B142" s="87"/>
      <c r="C142" s="77"/>
      <c r="D142" s="71"/>
      <c r="F142" s="71"/>
      <c r="H142" s="84"/>
      <c r="I142" s="8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V142" s="66"/>
      <c r="AW142" s="67"/>
      <c r="AX142" s="68"/>
    </row>
    <row r="143" spans="2:50">
      <c r="B143" s="87"/>
      <c r="C143" s="102">
        <v>74</v>
      </c>
      <c r="D143" s="72" t="s">
        <v>171</v>
      </c>
      <c r="F143" s="72" t="s">
        <v>172</v>
      </c>
      <c r="H143" s="73" t="s">
        <v>173</v>
      </c>
      <c r="I143" s="74" t="s">
        <v>28</v>
      </c>
      <c r="K143" s="7"/>
      <c r="L143" s="61"/>
      <c r="M143" s="62"/>
      <c r="N143" s="7"/>
      <c r="O143" s="61"/>
      <c r="P143" s="62"/>
      <c r="Q143" s="7"/>
      <c r="R143" s="61"/>
      <c r="S143" s="62"/>
      <c r="T143" s="7"/>
      <c r="U143" s="61"/>
      <c r="V143" s="62"/>
      <c r="W143" s="7"/>
      <c r="X143" s="61"/>
      <c r="Y143" s="62"/>
      <c r="Z143" s="7"/>
      <c r="AA143" s="61"/>
      <c r="AB143" s="62"/>
      <c r="AC143" s="7"/>
      <c r="AD143" s="61"/>
      <c r="AE143" s="62"/>
      <c r="AF143" s="7"/>
      <c r="AG143" s="61"/>
      <c r="AH143" s="62"/>
      <c r="AI143" s="7"/>
      <c r="AJ143" s="61"/>
      <c r="AK143" s="62"/>
      <c r="AL143" s="7"/>
      <c r="AM143" s="61"/>
      <c r="AN143" s="62"/>
      <c r="AO143" s="7"/>
      <c r="AP143" s="61"/>
      <c r="AQ143" s="62"/>
      <c r="AR143" s="7"/>
      <c r="AS143" s="61"/>
      <c r="AT143" s="62"/>
      <c r="AV143" s="63"/>
      <c r="AW143" s="64"/>
      <c r="AX143" s="65"/>
    </row>
    <row r="144" spans="2:50">
      <c r="B144" s="87"/>
      <c r="C144" s="102"/>
      <c r="D144" s="72"/>
      <c r="F144" s="72"/>
      <c r="H144" s="73"/>
      <c r="I144" s="74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V144" s="66"/>
      <c r="AW144" s="67"/>
      <c r="AX144" s="68"/>
    </row>
    <row r="145" spans="2:50">
      <c r="B145" s="87"/>
      <c r="C145" s="77">
        <v>75</v>
      </c>
      <c r="D145" s="71" t="s">
        <v>174</v>
      </c>
      <c r="F145" s="71" t="s">
        <v>175</v>
      </c>
      <c r="H145" s="84" t="s">
        <v>176</v>
      </c>
      <c r="I145" s="85" t="s">
        <v>28</v>
      </c>
      <c r="K145" s="7"/>
      <c r="L145" s="61"/>
      <c r="M145" s="62"/>
      <c r="N145" s="7"/>
      <c r="O145" s="61"/>
      <c r="P145" s="62"/>
      <c r="Q145" s="7"/>
      <c r="R145" s="61"/>
      <c r="S145" s="62"/>
      <c r="T145" s="7"/>
      <c r="U145" s="61"/>
      <c r="V145" s="62"/>
      <c r="W145" s="7"/>
      <c r="X145" s="61"/>
      <c r="Y145" s="62"/>
      <c r="Z145" s="7"/>
      <c r="AA145" s="61"/>
      <c r="AB145" s="62"/>
      <c r="AC145" s="7"/>
      <c r="AD145" s="61"/>
      <c r="AE145" s="62"/>
      <c r="AF145" s="7"/>
      <c r="AG145" s="61"/>
      <c r="AH145" s="62"/>
      <c r="AI145" s="7"/>
      <c r="AJ145" s="61"/>
      <c r="AK145" s="62"/>
      <c r="AL145" s="7"/>
      <c r="AM145" s="61"/>
      <c r="AN145" s="62"/>
      <c r="AO145" s="7"/>
      <c r="AP145" s="61"/>
      <c r="AQ145" s="62"/>
      <c r="AR145" s="7"/>
      <c r="AS145" s="61"/>
      <c r="AT145" s="62"/>
      <c r="AV145" s="63"/>
      <c r="AW145" s="64"/>
      <c r="AX145" s="65"/>
    </row>
    <row r="146" spans="2:50">
      <c r="B146" s="87"/>
      <c r="C146" s="77"/>
      <c r="D146" s="71"/>
      <c r="F146" s="71"/>
      <c r="H146" s="84"/>
      <c r="I146" s="8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V146" s="66"/>
      <c r="AW146" s="67"/>
      <c r="AX146" s="68"/>
    </row>
    <row r="147" spans="2:50">
      <c r="B147" s="87"/>
      <c r="C147" s="77">
        <v>76</v>
      </c>
      <c r="D147" s="71" t="s">
        <v>177</v>
      </c>
      <c r="F147" s="71" t="s">
        <v>178</v>
      </c>
      <c r="H147" s="84" t="s">
        <v>179</v>
      </c>
      <c r="I147" s="85" t="s">
        <v>28</v>
      </c>
      <c r="K147" s="7"/>
      <c r="L147" s="61"/>
      <c r="M147" s="62"/>
      <c r="N147" s="7"/>
      <c r="O147" s="61"/>
      <c r="P147" s="62"/>
      <c r="Q147" s="7"/>
      <c r="R147" s="61"/>
      <c r="S147" s="62"/>
      <c r="T147" s="7"/>
      <c r="U147" s="61"/>
      <c r="V147" s="62"/>
      <c r="W147" s="7"/>
      <c r="X147" s="61"/>
      <c r="Y147" s="62"/>
      <c r="Z147" s="7"/>
      <c r="AA147" s="61"/>
      <c r="AB147" s="62"/>
      <c r="AC147" s="7"/>
      <c r="AD147" s="61"/>
      <c r="AE147" s="62"/>
      <c r="AF147" s="7"/>
      <c r="AG147" s="61"/>
      <c r="AH147" s="62"/>
      <c r="AI147" s="7"/>
      <c r="AJ147" s="61"/>
      <c r="AK147" s="62"/>
      <c r="AL147" s="7"/>
      <c r="AM147" s="61"/>
      <c r="AN147" s="62"/>
      <c r="AO147" s="7"/>
      <c r="AP147" s="61"/>
      <c r="AQ147" s="62"/>
      <c r="AR147" s="7"/>
      <c r="AS147" s="61"/>
      <c r="AT147" s="62"/>
      <c r="AV147" s="63"/>
      <c r="AW147" s="64"/>
      <c r="AX147" s="65"/>
    </row>
    <row r="148" spans="2:50">
      <c r="B148" s="87"/>
      <c r="C148" s="77"/>
      <c r="D148" s="71"/>
      <c r="F148" s="71"/>
      <c r="H148" s="84"/>
      <c r="I148" s="8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V148" s="66"/>
      <c r="AW148" s="67"/>
      <c r="AX148" s="68"/>
    </row>
    <row r="149" spans="2:50">
      <c r="B149" s="87"/>
      <c r="C149" s="93">
        <v>77</v>
      </c>
      <c r="D149" s="99" t="s">
        <v>63</v>
      </c>
      <c r="F149" s="99" t="s">
        <v>180</v>
      </c>
      <c r="H149" s="95">
        <v>1</v>
      </c>
      <c r="I149" s="97" t="s">
        <v>28</v>
      </c>
      <c r="K149" s="7"/>
      <c r="L149" s="61"/>
      <c r="M149" s="62"/>
      <c r="N149" s="7"/>
      <c r="O149" s="61"/>
      <c r="P149" s="62"/>
      <c r="Q149" s="7"/>
      <c r="R149" s="61"/>
      <c r="S149" s="62"/>
      <c r="T149" s="7"/>
      <c r="U149" s="61"/>
      <c r="V149" s="62"/>
      <c r="W149" s="7"/>
      <c r="X149" s="61"/>
      <c r="Y149" s="62"/>
      <c r="Z149" s="7"/>
      <c r="AA149" s="61"/>
      <c r="AB149" s="62"/>
      <c r="AC149" s="7"/>
      <c r="AD149" s="61"/>
      <c r="AE149" s="62"/>
      <c r="AF149" s="7"/>
      <c r="AG149" s="61"/>
      <c r="AH149" s="62"/>
      <c r="AI149" s="7"/>
      <c r="AJ149" s="61"/>
      <c r="AK149" s="62"/>
      <c r="AL149" s="7"/>
      <c r="AM149" s="61"/>
      <c r="AN149" s="62"/>
      <c r="AO149" s="7"/>
      <c r="AP149" s="61"/>
      <c r="AQ149" s="62"/>
      <c r="AR149" s="7"/>
      <c r="AS149" s="61"/>
      <c r="AT149" s="62"/>
      <c r="AV149" s="63"/>
      <c r="AW149" s="64"/>
      <c r="AX149" s="65"/>
    </row>
    <row r="150" spans="2:50">
      <c r="B150" s="87"/>
      <c r="C150" s="93"/>
      <c r="D150" s="99"/>
      <c r="F150" s="99"/>
      <c r="H150" s="96"/>
      <c r="I150" s="97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V150" s="66"/>
      <c r="AW150" s="67"/>
      <c r="AX150" s="68"/>
    </row>
    <row r="151" spans="2:50" ht="4.5" customHeight="1">
      <c r="I151" s="8"/>
    </row>
    <row r="152" spans="2:50">
      <c r="B152" s="69" t="s">
        <v>181</v>
      </c>
      <c r="C152" s="77">
        <v>78</v>
      </c>
      <c r="D152" s="71" t="s">
        <v>182</v>
      </c>
      <c r="F152" s="71" t="s">
        <v>183</v>
      </c>
      <c r="H152" s="84"/>
      <c r="I152" s="85" t="s">
        <v>28</v>
      </c>
      <c r="K152" s="7"/>
      <c r="L152" s="61"/>
      <c r="M152" s="62"/>
      <c r="N152" s="7"/>
      <c r="O152" s="61"/>
      <c r="P152" s="62"/>
      <c r="Q152" s="7"/>
      <c r="R152" s="61"/>
      <c r="S152" s="62"/>
      <c r="T152" s="7"/>
      <c r="U152" s="61"/>
      <c r="V152" s="62"/>
      <c r="W152" s="7"/>
      <c r="X152" s="61"/>
      <c r="Y152" s="62"/>
      <c r="Z152" s="7"/>
      <c r="AA152" s="61"/>
      <c r="AB152" s="62"/>
      <c r="AC152" s="7"/>
      <c r="AD152" s="61"/>
      <c r="AE152" s="62"/>
      <c r="AF152" s="7"/>
      <c r="AG152" s="61"/>
      <c r="AH152" s="62"/>
      <c r="AI152" s="7"/>
      <c r="AJ152" s="61"/>
      <c r="AK152" s="62"/>
      <c r="AL152" s="7"/>
      <c r="AM152" s="61"/>
      <c r="AN152" s="62"/>
      <c r="AO152" s="7"/>
      <c r="AP152" s="61"/>
      <c r="AQ152" s="62"/>
      <c r="AR152" s="7"/>
      <c r="AS152" s="61"/>
      <c r="AT152" s="62"/>
      <c r="AV152" s="63"/>
      <c r="AW152" s="64"/>
      <c r="AX152" s="65"/>
    </row>
    <row r="153" spans="2:50">
      <c r="B153" s="69"/>
      <c r="C153" s="77"/>
      <c r="D153" s="71"/>
      <c r="F153" s="71"/>
      <c r="H153" s="84"/>
      <c r="I153" s="8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V153" s="66"/>
      <c r="AW153" s="67"/>
      <c r="AX153" s="68"/>
    </row>
    <row r="154" spans="2:50">
      <c r="B154" s="69"/>
      <c r="C154" s="84">
        <v>79</v>
      </c>
      <c r="D154" s="88" t="s">
        <v>184</v>
      </c>
      <c r="F154" s="88" t="s">
        <v>185</v>
      </c>
      <c r="H154" s="84"/>
      <c r="I154" s="85" t="s">
        <v>28</v>
      </c>
      <c r="K154" s="7"/>
      <c r="L154" s="61"/>
      <c r="M154" s="62"/>
      <c r="N154" s="7"/>
      <c r="O154" s="61"/>
      <c r="P154" s="62"/>
      <c r="Q154" s="7"/>
      <c r="R154" s="61"/>
      <c r="S154" s="62"/>
      <c r="T154" s="7"/>
      <c r="U154" s="61"/>
      <c r="V154" s="62"/>
      <c r="W154" s="7"/>
      <c r="X154" s="61"/>
      <c r="Y154" s="62"/>
      <c r="Z154" s="7"/>
      <c r="AA154" s="61"/>
      <c r="AB154" s="62"/>
      <c r="AC154" s="7"/>
      <c r="AD154" s="61"/>
      <c r="AE154" s="62"/>
      <c r="AF154" s="7"/>
      <c r="AG154" s="61"/>
      <c r="AH154" s="62"/>
      <c r="AI154" s="7"/>
      <c r="AJ154" s="61"/>
      <c r="AK154" s="62"/>
      <c r="AL154" s="7"/>
      <c r="AM154" s="61"/>
      <c r="AN154" s="62"/>
      <c r="AO154" s="7"/>
      <c r="AP154" s="61"/>
      <c r="AQ154" s="62"/>
      <c r="AR154" s="7"/>
      <c r="AS154" s="61"/>
      <c r="AT154" s="62"/>
      <c r="AV154" s="63"/>
      <c r="AW154" s="64"/>
      <c r="AX154" s="65"/>
    </row>
    <row r="155" spans="2:50">
      <c r="B155" s="69"/>
      <c r="C155" s="84"/>
      <c r="D155" s="88"/>
      <c r="F155" s="88"/>
      <c r="H155" s="84"/>
      <c r="I155" s="8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V155" s="66"/>
      <c r="AW155" s="67"/>
      <c r="AX155" s="68"/>
    </row>
    <row r="156" spans="2:50" ht="5.25" customHeight="1">
      <c r="I156" s="8"/>
    </row>
    <row r="157" spans="2:50">
      <c r="B157" s="69" t="s">
        <v>273</v>
      </c>
      <c r="C157" s="79">
        <v>80</v>
      </c>
      <c r="D157" s="90" t="s">
        <v>186</v>
      </c>
      <c r="F157" s="90" t="s">
        <v>187</v>
      </c>
      <c r="H157" s="86">
        <v>0.95</v>
      </c>
      <c r="I157" s="85" t="s">
        <v>28</v>
      </c>
      <c r="K157" s="7"/>
      <c r="L157" s="61"/>
      <c r="M157" s="62"/>
      <c r="N157" s="7"/>
      <c r="O157" s="61"/>
      <c r="P157" s="62"/>
      <c r="Q157" s="7"/>
      <c r="R157" s="61"/>
      <c r="S157" s="62"/>
      <c r="T157" s="7"/>
      <c r="U157" s="61"/>
      <c r="V157" s="62"/>
      <c r="W157" s="7"/>
      <c r="X157" s="61"/>
      <c r="Y157" s="62"/>
      <c r="Z157" s="7"/>
      <c r="AA157" s="61"/>
      <c r="AB157" s="62"/>
      <c r="AC157" s="7"/>
      <c r="AD157" s="61"/>
      <c r="AE157" s="62"/>
      <c r="AF157" s="7"/>
      <c r="AG157" s="61"/>
      <c r="AH157" s="62"/>
      <c r="AI157" s="7"/>
      <c r="AJ157" s="61"/>
      <c r="AK157" s="62"/>
      <c r="AL157" s="7"/>
      <c r="AM157" s="61"/>
      <c r="AN157" s="62"/>
      <c r="AO157" s="7"/>
      <c r="AP157" s="61"/>
      <c r="AQ157" s="62"/>
      <c r="AR157" s="7"/>
      <c r="AS157" s="61"/>
      <c r="AT157" s="62"/>
      <c r="AV157" s="63"/>
      <c r="AW157" s="64"/>
      <c r="AX157" s="65"/>
    </row>
    <row r="158" spans="2:50">
      <c r="B158" s="69"/>
      <c r="C158" s="79"/>
      <c r="D158" s="90"/>
      <c r="F158" s="90"/>
      <c r="H158" s="84"/>
      <c r="I158" s="8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V158" s="66"/>
      <c r="AW158" s="67"/>
      <c r="AX158" s="68"/>
    </row>
    <row r="159" spans="2:50">
      <c r="B159" s="69"/>
      <c r="C159" s="100">
        <v>81</v>
      </c>
      <c r="D159" s="101" t="s">
        <v>188</v>
      </c>
      <c r="F159" s="101" t="s">
        <v>189</v>
      </c>
      <c r="H159" s="95">
        <v>0.55000000000000004</v>
      </c>
      <c r="I159" s="97" t="s">
        <v>28</v>
      </c>
      <c r="K159" s="7"/>
      <c r="L159" s="61"/>
      <c r="M159" s="62"/>
      <c r="N159" s="7"/>
      <c r="O159" s="61"/>
      <c r="P159" s="62"/>
      <c r="Q159" s="7"/>
      <c r="R159" s="61"/>
      <c r="S159" s="62"/>
      <c r="T159" s="7"/>
      <c r="U159" s="61"/>
      <c r="V159" s="62"/>
      <c r="W159" s="7"/>
      <c r="X159" s="61"/>
      <c r="Y159" s="62"/>
      <c r="Z159" s="7"/>
      <c r="AA159" s="61"/>
      <c r="AB159" s="62"/>
      <c r="AC159" s="7"/>
      <c r="AD159" s="61"/>
      <c r="AE159" s="62"/>
      <c r="AF159" s="7"/>
      <c r="AG159" s="61"/>
      <c r="AH159" s="62"/>
      <c r="AI159" s="7"/>
      <c r="AJ159" s="61"/>
      <c r="AK159" s="62"/>
      <c r="AL159" s="7"/>
      <c r="AM159" s="61"/>
      <c r="AN159" s="62"/>
      <c r="AO159" s="7"/>
      <c r="AP159" s="61"/>
      <c r="AQ159" s="62"/>
      <c r="AR159" s="7"/>
      <c r="AS159" s="61"/>
      <c r="AT159" s="62"/>
      <c r="AV159" s="63"/>
      <c r="AW159" s="64"/>
      <c r="AX159" s="65"/>
    </row>
    <row r="160" spans="2:50">
      <c r="B160" s="69"/>
      <c r="C160" s="100"/>
      <c r="D160" s="101"/>
      <c r="F160" s="101"/>
      <c r="H160" s="96"/>
      <c r="I160" s="97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V160" s="66"/>
      <c r="AW160" s="67"/>
      <c r="AX160" s="68"/>
    </row>
    <row r="161" spans="2:50" ht="7.5" customHeight="1">
      <c r="I161" s="8"/>
    </row>
    <row r="162" spans="2:50">
      <c r="B162" s="69" t="s">
        <v>190</v>
      </c>
      <c r="C162" s="77">
        <v>82</v>
      </c>
      <c r="D162" s="90" t="s">
        <v>191</v>
      </c>
      <c r="F162" s="90" t="s">
        <v>192</v>
      </c>
      <c r="H162" s="86">
        <v>0.95</v>
      </c>
      <c r="I162" s="85" t="s">
        <v>38</v>
      </c>
      <c r="K162" s="7"/>
      <c r="L162" s="61"/>
      <c r="M162" s="62"/>
      <c r="N162" s="7"/>
      <c r="O162" s="61"/>
      <c r="P162" s="62"/>
      <c r="Q162" s="7"/>
      <c r="R162" s="61"/>
      <c r="S162" s="62"/>
      <c r="T162" s="7"/>
      <c r="U162" s="61"/>
      <c r="V162" s="62"/>
      <c r="W162" s="7"/>
      <c r="X162" s="61"/>
      <c r="Y162" s="62"/>
      <c r="Z162" s="7"/>
      <c r="AA162" s="61"/>
      <c r="AB162" s="62"/>
      <c r="AC162" s="7"/>
      <c r="AD162" s="61"/>
      <c r="AE162" s="62"/>
      <c r="AF162" s="7"/>
      <c r="AG162" s="61"/>
      <c r="AH162" s="62"/>
      <c r="AI162" s="7"/>
      <c r="AJ162" s="61"/>
      <c r="AK162" s="62"/>
      <c r="AL162" s="7"/>
      <c r="AM162" s="61"/>
      <c r="AN162" s="62"/>
      <c r="AO162" s="7"/>
      <c r="AP162" s="61"/>
      <c r="AQ162" s="62"/>
      <c r="AR162" s="7"/>
      <c r="AS162" s="61"/>
      <c r="AT162" s="62"/>
      <c r="AV162" s="63"/>
      <c r="AW162" s="64"/>
      <c r="AX162" s="65"/>
    </row>
    <row r="163" spans="2:50">
      <c r="B163" s="69"/>
      <c r="C163" s="77"/>
      <c r="D163" s="90"/>
      <c r="F163" s="90"/>
      <c r="H163" s="84"/>
      <c r="I163" s="85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V163" s="66"/>
      <c r="AW163" s="67"/>
      <c r="AX163" s="68"/>
    </row>
    <row r="164" spans="2:50">
      <c r="B164" s="69"/>
      <c r="C164" s="77">
        <v>83</v>
      </c>
      <c r="D164" s="90" t="s">
        <v>193</v>
      </c>
      <c r="F164" s="90" t="s">
        <v>194</v>
      </c>
      <c r="H164" s="86">
        <v>0.9</v>
      </c>
      <c r="I164" s="85" t="s">
        <v>28</v>
      </c>
      <c r="K164" s="7"/>
      <c r="L164" s="61"/>
      <c r="M164" s="62"/>
      <c r="N164" s="7"/>
      <c r="O164" s="61"/>
      <c r="P164" s="62"/>
      <c r="Q164" s="7"/>
      <c r="R164" s="61"/>
      <c r="S164" s="62"/>
      <c r="T164" s="7"/>
      <c r="U164" s="61"/>
      <c r="V164" s="62"/>
      <c r="W164" s="7"/>
      <c r="X164" s="61"/>
      <c r="Y164" s="62"/>
      <c r="Z164" s="7"/>
      <c r="AA164" s="61"/>
      <c r="AB164" s="62"/>
      <c r="AC164" s="7"/>
      <c r="AD164" s="61"/>
      <c r="AE164" s="62"/>
      <c r="AF164" s="7"/>
      <c r="AG164" s="61"/>
      <c r="AH164" s="62"/>
      <c r="AI164" s="7"/>
      <c r="AJ164" s="61"/>
      <c r="AK164" s="62"/>
      <c r="AL164" s="7"/>
      <c r="AM164" s="61"/>
      <c r="AN164" s="62"/>
      <c r="AO164" s="7"/>
      <c r="AP164" s="61"/>
      <c r="AQ164" s="62"/>
      <c r="AR164" s="7"/>
      <c r="AS164" s="61"/>
      <c r="AT164" s="62"/>
      <c r="AV164" s="63"/>
      <c r="AW164" s="64"/>
      <c r="AX164" s="65"/>
    </row>
    <row r="165" spans="2:50">
      <c r="B165" s="69"/>
      <c r="C165" s="77"/>
      <c r="D165" s="90"/>
      <c r="F165" s="90"/>
      <c r="H165" s="84"/>
      <c r="I165" s="8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V165" s="66"/>
      <c r="AW165" s="67"/>
      <c r="AX165" s="68"/>
    </row>
    <row r="166" spans="2:50">
      <c r="B166" s="69"/>
      <c r="C166" s="77">
        <v>84</v>
      </c>
      <c r="D166" s="90" t="s">
        <v>195</v>
      </c>
      <c r="F166" s="90" t="s">
        <v>196</v>
      </c>
      <c r="H166" s="86">
        <v>0.85</v>
      </c>
      <c r="I166" s="85" t="s">
        <v>38</v>
      </c>
      <c r="K166" s="7"/>
      <c r="L166" s="61"/>
      <c r="M166" s="62"/>
      <c r="N166" s="7"/>
      <c r="O166" s="61"/>
      <c r="P166" s="62"/>
      <c r="Q166" s="7"/>
      <c r="R166" s="61"/>
      <c r="S166" s="62"/>
      <c r="T166" s="7"/>
      <c r="U166" s="61"/>
      <c r="V166" s="62"/>
      <c r="W166" s="7"/>
      <c r="X166" s="61"/>
      <c r="Y166" s="62"/>
      <c r="Z166" s="7"/>
      <c r="AA166" s="61"/>
      <c r="AB166" s="62"/>
      <c r="AC166" s="7"/>
      <c r="AD166" s="61"/>
      <c r="AE166" s="62"/>
      <c r="AF166" s="7"/>
      <c r="AG166" s="61"/>
      <c r="AH166" s="62"/>
      <c r="AI166" s="7"/>
      <c r="AJ166" s="61"/>
      <c r="AK166" s="62"/>
      <c r="AL166" s="7"/>
      <c r="AM166" s="61"/>
      <c r="AN166" s="62"/>
      <c r="AO166" s="7"/>
      <c r="AP166" s="61"/>
      <c r="AQ166" s="62"/>
      <c r="AR166" s="7"/>
      <c r="AS166" s="61"/>
      <c r="AT166" s="62"/>
      <c r="AV166" s="63"/>
      <c r="AW166" s="64"/>
      <c r="AX166" s="65"/>
    </row>
    <row r="167" spans="2:50">
      <c r="B167" s="69"/>
      <c r="C167" s="77"/>
      <c r="D167" s="90"/>
      <c r="F167" s="90"/>
      <c r="H167" s="84"/>
      <c r="I167" s="8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V167" s="66"/>
      <c r="AW167" s="67"/>
      <c r="AX167" s="68"/>
    </row>
    <row r="168" spans="2:50">
      <c r="B168" s="69"/>
      <c r="C168" s="77">
        <v>85</v>
      </c>
      <c r="D168" s="90" t="s">
        <v>197</v>
      </c>
      <c r="F168" s="90" t="s">
        <v>198</v>
      </c>
      <c r="H168" s="86">
        <v>0.85</v>
      </c>
      <c r="I168" s="85" t="s">
        <v>28</v>
      </c>
      <c r="K168" s="7"/>
      <c r="L168" s="61"/>
      <c r="M168" s="62"/>
      <c r="N168" s="7"/>
      <c r="O168" s="61"/>
      <c r="P168" s="62"/>
      <c r="Q168" s="7"/>
      <c r="R168" s="61"/>
      <c r="S168" s="62"/>
      <c r="T168" s="7"/>
      <c r="U168" s="61"/>
      <c r="V168" s="62"/>
      <c r="W168" s="7"/>
      <c r="X168" s="61"/>
      <c r="Y168" s="62"/>
      <c r="Z168" s="7"/>
      <c r="AA168" s="61"/>
      <c r="AB168" s="62"/>
      <c r="AC168" s="7"/>
      <c r="AD168" s="61"/>
      <c r="AE168" s="62"/>
      <c r="AF168" s="7"/>
      <c r="AG168" s="61"/>
      <c r="AH168" s="62"/>
      <c r="AI168" s="7"/>
      <c r="AJ168" s="61"/>
      <c r="AK168" s="62"/>
      <c r="AL168" s="7"/>
      <c r="AM168" s="61"/>
      <c r="AN168" s="62"/>
      <c r="AO168" s="7"/>
      <c r="AP168" s="61"/>
      <c r="AQ168" s="62"/>
      <c r="AR168" s="7"/>
      <c r="AS168" s="61"/>
      <c r="AT168" s="62"/>
      <c r="AV168" s="63"/>
      <c r="AW168" s="64"/>
      <c r="AX168" s="65"/>
    </row>
    <row r="169" spans="2:50">
      <c r="B169" s="69"/>
      <c r="C169" s="77"/>
      <c r="D169" s="90"/>
      <c r="F169" s="90"/>
      <c r="H169" s="84"/>
      <c r="I169" s="8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V169" s="66"/>
      <c r="AW169" s="67"/>
      <c r="AX169" s="68"/>
    </row>
    <row r="170" spans="2:50">
      <c r="B170" s="69"/>
      <c r="C170" s="77">
        <v>86</v>
      </c>
      <c r="D170" s="90" t="s">
        <v>199</v>
      </c>
      <c r="F170" s="90" t="s">
        <v>200</v>
      </c>
      <c r="H170" s="86">
        <v>0.85</v>
      </c>
      <c r="I170" s="85" t="s">
        <v>28</v>
      </c>
      <c r="K170" s="7"/>
      <c r="L170" s="61"/>
      <c r="M170" s="62"/>
      <c r="N170" s="7"/>
      <c r="O170" s="61"/>
      <c r="P170" s="62"/>
      <c r="Q170" s="7"/>
      <c r="R170" s="61"/>
      <c r="S170" s="62"/>
      <c r="T170" s="7"/>
      <c r="U170" s="61"/>
      <c r="V170" s="62"/>
      <c r="W170" s="7"/>
      <c r="X170" s="61"/>
      <c r="Y170" s="62"/>
      <c r="Z170" s="7"/>
      <c r="AA170" s="61"/>
      <c r="AB170" s="62"/>
      <c r="AC170" s="7"/>
      <c r="AD170" s="61"/>
      <c r="AE170" s="62"/>
      <c r="AF170" s="7"/>
      <c r="AG170" s="61"/>
      <c r="AH170" s="62"/>
      <c r="AI170" s="7"/>
      <c r="AJ170" s="61"/>
      <c r="AK170" s="62"/>
      <c r="AL170" s="7"/>
      <c r="AM170" s="61"/>
      <c r="AN170" s="62"/>
      <c r="AO170" s="7"/>
      <c r="AP170" s="61"/>
      <c r="AQ170" s="62"/>
      <c r="AR170" s="7"/>
      <c r="AS170" s="61"/>
      <c r="AT170" s="62"/>
      <c r="AV170" s="63"/>
      <c r="AW170" s="64"/>
      <c r="AX170" s="65"/>
    </row>
    <row r="171" spans="2:50">
      <c r="B171" s="69"/>
      <c r="C171" s="77"/>
      <c r="D171" s="90"/>
      <c r="F171" s="90"/>
      <c r="H171" s="84"/>
      <c r="I171" s="8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V171" s="66"/>
      <c r="AW171" s="67"/>
      <c r="AX171" s="68"/>
    </row>
    <row r="172" spans="2:50" ht="6.75" customHeight="1">
      <c r="I172" s="8"/>
    </row>
    <row r="173" spans="2:50">
      <c r="B173" s="69" t="s">
        <v>201</v>
      </c>
      <c r="C173" s="77">
        <v>87</v>
      </c>
      <c r="D173" s="71" t="s">
        <v>202</v>
      </c>
      <c r="F173" s="71" t="s">
        <v>203</v>
      </c>
      <c r="H173" s="86">
        <v>0.95</v>
      </c>
      <c r="I173" s="85" t="s">
        <v>38</v>
      </c>
      <c r="K173" s="7"/>
      <c r="L173" s="61"/>
      <c r="M173" s="62"/>
      <c r="N173" s="7"/>
      <c r="O173" s="61"/>
      <c r="P173" s="62"/>
      <c r="Q173" s="7"/>
      <c r="R173" s="61"/>
      <c r="S173" s="62"/>
      <c r="T173" s="7"/>
      <c r="U173" s="61"/>
      <c r="V173" s="62"/>
      <c r="W173" s="7"/>
      <c r="X173" s="61"/>
      <c r="Y173" s="62"/>
      <c r="Z173" s="7"/>
      <c r="AA173" s="61"/>
      <c r="AB173" s="62"/>
      <c r="AC173" s="7"/>
      <c r="AD173" s="61"/>
      <c r="AE173" s="62"/>
      <c r="AF173" s="7"/>
      <c r="AG173" s="61"/>
      <c r="AH173" s="62"/>
      <c r="AI173" s="7"/>
      <c r="AJ173" s="61"/>
      <c r="AK173" s="62"/>
      <c r="AL173" s="7"/>
      <c r="AM173" s="61"/>
      <c r="AN173" s="62"/>
      <c r="AO173" s="7"/>
      <c r="AP173" s="61"/>
      <c r="AQ173" s="62"/>
      <c r="AR173" s="7"/>
      <c r="AS173" s="61"/>
      <c r="AT173" s="62"/>
      <c r="AV173" s="63"/>
      <c r="AW173" s="64"/>
      <c r="AX173" s="65"/>
    </row>
    <row r="174" spans="2:50">
      <c r="B174" s="69"/>
      <c r="C174" s="77"/>
      <c r="D174" s="71"/>
      <c r="F174" s="71"/>
      <c r="H174" s="84"/>
      <c r="I174" s="8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V174" s="66"/>
      <c r="AW174" s="67"/>
      <c r="AX174" s="68"/>
    </row>
    <row r="175" spans="2:50">
      <c r="B175" s="69"/>
      <c r="C175" s="77">
        <v>88</v>
      </c>
      <c r="D175" s="71" t="s">
        <v>204</v>
      </c>
      <c r="F175" s="71" t="s">
        <v>205</v>
      </c>
      <c r="H175" s="86">
        <v>0.85</v>
      </c>
      <c r="I175" s="85" t="s">
        <v>28</v>
      </c>
      <c r="K175" s="7"/>
      <c r="L175" s="61"/>
      <c r="M175" s="62"/>
      <c r="N175" s="7"/>
      <c r="O175" s="61"/>
      <c r="P175" s="62"/>
      <c r="Q175" s="7"/>
      <c r="R175" s="61"/>
      <c r="S175" s="62"/>
      <c r="T175" s="7"/>
      <c r="U175" s="61"/>
      <c r="V175" s="62"/>
      <c r="W175" s="7"/>
      <c r="X175" s="61"/>
      <c r="Y175" s="62"/>
      <c r="Z175" s="7"/>
      <c r="AA175" s="61"/>
      <c r="AB175" s="62"/>
      <c r="AC175" s="7"/>
      <c r="AD175" s="61"/>
      <c r="AE175" s="62"/>
      <c r="AF175" s="7"/>
      <c r="AG175" s="61"/>
      <c r="AH175" s="62"/>
      <c r="AI175" s="7"/>
      <c r="AJ175" s="61"/>
      <c r="AK175" s="62"/>
      <c r="AL175" s="7"/>
      <c r="AM175" s="61"/>
      <c r="AN175" s="62"/>
      <c r="AO175" s="7"/>
      <c r="AP175" s="61"/>
      <c r="AQ175" s="62"/>
      <c r="AR175" s="7"/>
      <c r="AS175" s="61"/>
      <c r="AT175" s="62"/>
      <c r="AV175" s="63"/>
      <c r="AW175" s="64"/>
      <c r="AX175" s="65"/>
    </row>
    <row r="176" spans="2:50">
      <c r="B176" s="69"/>
      <c r="C176" s="77"/>
      <c r="D176" s="71"/>
      <c r="F176" s="71"/>
      <c r="H176" s="84"/>
      <c r="I176" s="8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V176" s="66"/>
      <c r="AW176" s="67"/>
      <c r="AX176" s="68"/>
    </row>
    <row r="177" spans="2:50" ht="19.5" customHeight="1">
      <c r="B177" s="69"/>
      <c r="C177" s="77">
        <v>89</v>
      </c>
      <c r="D177" s="71" t="s">
        <v>206</v>
      </c>
      <c r="F177" s="71" t="s">
        <v>207</v>
      </c>
      <c r="H177" s="86">
        <v>0.9</v>
      </c>
      <c r="I177" s="85" t="s">
        <v>28</v>
      </c>
      <c r="K177" s="7"/>
      <c r="L177" s="61"/>
      <c r="M177" s="62"/>
      <c r="N177" s="7"/>
      <c r="O177" s="61"/>
      <c r="P177" s="62"/>
      <c r="Q177" s="7"/>
      <c r="R177" s="61"/>
      <c r="S177" s="62"/>
      <c r="T177" s="7"/>
      <c r="U177" s="61"/>
      <c r="V177" s="62"/>
      <c r="W177" s="7"/>
      <c r="X177" s="61"/>
      <c r="Y177" s="62"/>
      <c r="Z177" s="7"/>
      <c r="AA177" s="61"/>
      <c r="AB177" s="62"/>
      <c r="AC177" s="7"/>
      <c r="AD177" s="61"/>
      <c r="AE177" s="62"/>
      <c r="AF177" s="7"/>
      <c r="AG177" s="61"/>
      <c r="AH177" s="62"/>
      <c r="AI177" s="7"/>
      <c r="AJ177" s="61"/>
      <c r="AK177" s="62"/>
      <c r="AL177" s="7"/>
      <c r="AM177" s="61"/>
      <c r="AN177" s="62"/>
      <c r="AO177" s="7"/>
      <c r="AP177" s="61"/>
      <c r="AQ177" s="62"/>
      <c r="AR177" s="7"/>
      <c r="AS177" s="61"/>
      <c r="AT177" s="62"/>
      <c r="AV177" s="63"/>
      <c r="AW177" s="64"/>
      <c r="AX177" s="65"/>
    </row>
    <row r="178" spans="2:50" ht="19.5" customHeight="1">
      <c r="B178" s="69"/>
      <c r="C178" s="77"/>
      <c r="D178" s="71"/>
      <c r="F178" s="71"/>
      <c r="H178" s="84"/>
      <c r="I178" s="8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V178" s="66"/>
      <c r="AW178" s="67"/>
      <c r="AX178" s="68"/>
    </row>
    <row r="179" spans="2:50" ht="6.75" customHeight="1">
      <c r="I179" s="8"/>
    </row>
    <row r="180" spans="2:50">
      <c r="B180" s="69" t="s">
        <v>208</v>
      </c>
      <c r="C180" s="96">
        <v>90</v>
      </c>
      <c r="D180" s="99" t="s">
        <v>209</v>
      </c>
      <c r="F180" s="99" t="s">
        <v>210</v>
      </c>
      <c r="H180" s="95">
        <v>0.95</v>
      </c>
      <c r="I180" s="97" t="s">
        <v>38</v>
      </c>
      <c r="K180" s="7"/>
      <c r="L180" s="61"/>
      <c r="M180" s="62"/>
      <c r="N180" s="7"/>
      <c r="O180" s="61"/>
      <c r="P180" s="62"/>
      <c r="Q180" s="7"/>
      <c r="R180" s="61"/>
      <c r="S180" s="62"/>
      <c r="T180" s="7"/>
      <c r="U180" s="61"/>
      <c r="V180" s="62"/>
      <c r="W180" s="7"/>
      <c r="X180" s="61"/>
      <c r="Y180" s="62"/>
      <c r="Z180" s="7"/>
      <c r="AA180" s="61"/>
      <c r="AB180" s="62"/>
      <c r="AC180" s="7"/>
      <c r="AD180" s="61"/>
      <c r="AE180" s="62"/>
      <c r="AF180" s="7"/>
      <c r="AG180" s="61"/>
      <c r="AH180" s="62"/>
      <c r="AI180" s="7"/>
      <c r="AJ180" s="61"/>
      <c r="AK180" s="62"/>
      <c r="AL180" s="7"/>
      <c r="AM180" s="61"/>
      <c r="AN180" s="62"/>
      <c r="AO180" s="7"/>
      <c r="AP180" s="61"/>
      <c r="AQ180" s="62"/>
      <c r="AR180" s="7"/>
      <c r="AS180" s="61"/>
      <c r="AT180" s="62"/>
      <c r="AV180" s="63"/>
      <c r="AW180" s="64"/>
      <c r="AX180" s="65"/>
    </row>
    <row r="181" spans="2:50">
      <c r="B181" s="69"/>
      <c r="C181" s="96"/>
      <c r="D181" s="99"/>
      <c r="F181" s="99"/>
      <c r="H181" s="96"/>
      <c r="I181" s="97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V181" s="66"/>
      <c r="AW181" s="67"/>
      <c r="AX181" s="68"/>
    </row>
    <row r="182" spans="2:50" ht="19.5" customHeight="1">
      <c r="B182" s="69"/>
      <c r="C182" s="93">
        <v>91</v>
      </c>
      <c r="D182" s="94" t="s">
        <v>211</v>
      </c>
      <c r="F182" s="94" t="s">
        <v>212</v>
      </c>
      <c r="H182" s="95">
        <v>0.85</v>
      </c>
      <c r="I182" s="97" t="s">
        <v>28</v>
      </c>
      <c r="K182" s="7"/>
      <c r="L182" s="61"/>
      <c r="M182" s="62"/>
      <c r="N182" s="7"/>
      <c r="O182" s="61"/>
      <c r="P182" s="62"/>
      <c r="Q182" s="7"/>
      <c r="R182" s="61"/>
      <c r="S182" s="62"/>
      <c r="T182" s="7"/>
      <c r="U182" s="61"/>
      <c r="V182" s="62"/>
      <c r="W182" s="7"/>
      <c r="X182" s="61"/>
      <c r="Y182" s="62"/>
      <c r="Z182" s="7"/>
      <c r="AA182" s="61"/>
      <c r="AB182" s="62"/>
      <c r="AC182" s="7"/>
      <c r="AD182" s="61"/>
      <c r="AE182" s="62"/>
      <c r="AF182" s="7"/>
      <c r="AG182" s="61"/>
      <c r="AH182" s="62"/>
      <c r="AI182" s="7"/>
      <c r="AJ182" s="61"/>
      <c r="AK182" s="62"/>
      <c r="AL182" s="7"/>
      <c r="AM182" s="61"/>
      <c r="AN182" s="62"/>
      <c r="AO182" s="7"/>
      <c r="AP182" s="61"/>
      <c r="AQ182" s="62"/>
      <c r="AR182" s="7"/>
      <c r="AS182" s="61"/>
      <c r="AT182" s="62"/>
      <c r="AV182" s="63"/>
      <c r="AW182" s="64"/>
      <c r="AX182" s="65"/>
    </row>
    <row r="183" spans="2:50" ht="19.5" customHeight="1">
      <c r="B183" s="69"/>
      <c r="C183" s="93"/>
      <c r="D183" s="94"/>
      <c r="F183" s="94"/>
      <c r="H183" s="96"/>
      <c r="I183" s="97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1"/>
      <c r="AA183" s="98"/>
      <c r="AB183" s="62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V183" s="66"/>
      <c r="AW183" s="67"/>
      <c r="AX183" s="68"/>
    </row>
    <row r="184" spans="2:50" ht="20.25" customHeight="1">
      <c r="B184" s="69"/>
      <c r="C184" s="93">
        <v>92</v>
      </c>
      <c r="D184" s="94" t="s">
        <v>213</v>
      </c>
      <c r="F184" s="94" t="s">
        <v>274</v>
      </c>
      <c r="H184" s="95">
        <v>0.9</v>
      </c>
      <c r="I184" s="97" t="s">
        <v>28</v>
      </c>
      <c r="K184" s="7"/>
      <c r="L184" s="61"/>
      <c r="M184" s="62"/>
      <c r="N184" s="7"/>
      <c r="O184" s="61"/>
      <c r="P184" s="62"/>
      <c r="Q184" s="7"/>
      <c r="R184" s="61"/>
      <c r="S184" s="62"/>
      <c r="T184" s="7"/>
      <c r="U184" s="61"/>
      <c r="V184" s="62"/>
      <c r="W184" s="7"/>
      <c r="X184" s="61"/>
      <c r="Y184" s="62"/>
      <c r="Z184" s="7"/>
      <c r="AA184" s="61"/>
      <c r="AB184" s="62"/>
      <c r="AC184" s="7"/>
      <c r="AD184" s="61"/>
      <c r="AE184" s="62"/>
      <c r="AF184" s="7"/>
      <c r="AG184" s="61"/>
      <c r="AH184" s="62"/>
      <c r="AI184" s="7"/>
      <c r="AJ184" s="61"/>
      <c r="AK184" s="62"/>
      <c r="AL184" s="7"/>
      <c r="AM184" s="61"/>
      <c r="AN184" s="62"/>
      <c r="AO184" s="7"/>
      <c r="AP184" s="61"/>
      <c r="AQ184" s="62"/>
      <c r="AR184" s="7"/>
      <c r="AS184" s="61"/>
      <c r="AT184" s="62"/>
      <c r="AV184" s="63"/>
      <c r="AW184" s="64"/>
      <c r="AX184" s="65"/>
    </row>
    <row r="185" spans="2:50" ht="20.25" customHeight="1">
      <c r="B185" s="69"/>
      <c r="C185" s="93"/>
      <c r="D185" s="94"/>
      <c r="F185" s="94"/>
      <c r="H185" s="96"/>
      <c r="I185" s="97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V185" s="66"/>
      <c r="AW185" s="67"/>
      <c r="AX185" s="68"/>
    </row>
    <row r="186" spans="2:50" ht="6.75" customHeight="1">
      <c r="I186" s="8"/>
    </row>
    <row r="187" spans="2:50">
      <c r="B187" s="69" t="s">
        <v>214</v>
      </c>
      <c r="C187" s="77">
        <v>93</v>
      </c>
      <c r="D187" s="71" t="s">
        <v>215</v>
      </c>
      <c r="F187" s="71" t="s">
        <v>216</v>
      </c>
      <c r="H187" s="86">
        <v>0.85</v>
      </c>
      <c r="I187" s="85" t="s">
        <v>28</v>
      </c>
      <c r="K187" s="7"/>
      <c r="L187" s="61"/>
      <c r="M187" s="62"/>
      <c r="N187" s="7"/>
      <c r="O187" s="61"/>
      <c r="P187" s="62"/>
      <c r="Q187" s="7"/>
      <c r="R187" s="61"/>
      <c r="S187" s="62"/>
      <c r="T187" s="7"/>
      <c r="U187" s="61"/>
      <c r="V187" s="62"/>
      <c r="W187" s="7"/>
      <c r="X187" s="61"/>
      <c r="Y187" s="62"/>
      <c r="Z187" s="7"/>
      <c r="AA187" s="61"/>
      <c r="AB187" s="62"/>
      <c r="AC187" s="7"/>
      <c r="AD187" s="61"/>
      <c r="AE187" s="62"/>
      <c r="AF187" s="7"/>
      <c r="AG187" s="61"/>
      <c r="AH187" s="62"/>
      <c r="AI187" s="7"/>
      <c r="AJ187" s="61"/>
      <c r="AK187" s="62"/>
      <c r="AL187" s="7"/>
      <c r="AM187" s="61"/>
      <c r="AN187" s="62"/>
      <c r="AO187" s="7"/>
      <c r="AP187" s="61"/>
      <c r="AQ187" s="62"/>
      <c r="AR187" s="7"/>
      <c r="AS187" s="61"/>
      <c r="AT187" s="62"/>
      <c r="AV187" s="63"/>
      <c r="AW187" s="64"/>
      <c r="AX187" s="65"/>
    </row>
    <row r="188" spans="2:50">
      <c r="B188" s="69"/>
      <c r="C188" s="77"/>
      <c r="D188" s="71"/>
      <c r="F188" s="71"/>
      <c r="H188" s="84"/>
      <c r="I188" s="8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V188" s="66"/>
      <c r="AW188" s="67"/>
      <c r="AX188" s="68"/>
    </row>
    <row r="189" spans="2:50">
      <c r="B189" s="69"/>
      <c r="C189" s="79">
        <v>94</v>
      </c>
      <c r="D189" s="71" t="s">
        <v>217</v>
      </c>
      <c r="F189" s="71" t="s">
        <v>218</v>
      </c>
      <c r="H189" s="86">
        <v>0.85</v>
      </c>
      <c r="I189" s="85" t="s">
        <v>28</v>
      </c>
      <c r="K189" s="7"/>
      <c r="L189" s="61"/>
      <c r="M189" s="62"/>
      <c r="N189" s="7"/>
      <c r="O189" s="61"/>
      <c r="P189" s="62"/>
      <c r="Q189" s="7"/>
      <c r="R189" s="61"/>
      <c r="S189" s="62"/>
      <c r="T189" s="7"/>
      <c r="U189" s="61"/>
      <c r="V189" s="62"/>
      <c r="W189" s="7"/>
      <c r="X189" s="61"/>
      <c r="Y189" s="62"/>
      <c r="Z189" s="7"/>
      <c r="AA189" s="61"/>
      <c r="AB189" s="62"/>
      <c r="AC189" s="7"/>
      <c r="AD189" s="61"/>
      <c r="AE189" s="62"/>
      <c r="AF189" s="7"/>
      <c r="AG189" s="61"/>
      <c r="AH189" s="62"/>
      <c r="AI189" s="7"/>
      <c r="AJ189" s="61"/>
      <c r="AK189" s="62"/>
      <c r="AL189" s="7"/>
      <c r="AM189" s="61"/>
      <c r="AN189" s="62"/>
      <c r="AO189" s="7"/>
      <c r="AP189" s="61"/>
      <c r="AQ189" s="62"/>
      <c r="AR189" s="7"/>
      <c r="AS189" s="61"/>
      <c r="AT189" s="62"/>
      <c r="AV189" s="63"/>
      <c r="AW189" s="64"/>
      <c r="AX189" s="65"/>
    </row>
    <row r="190" spans="2:50">
      <c r="B190" s="69"/>
      <c r="C190" s="79"/>
      <c r="D190" s="71"/>
      <c r="F190" s="71"/>
      <c r="H190" s="84"/>
      <c r="I190" s="8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V190" s="66"/>
      <c r="AW190" s="67"/>
      <c r="AX190" s="68"/>
    </row>
    <row r="191" spans="2:50">
      <c r="B191" s="69"/>
      <c r="C191" s="79">
        <v>95</v>
      </c>
      <c r="D191" s="71" t="s">
        <v>219</v>
      </c>
      <c r="F191" s="71" t="s">
        <v>220</v>
      </c>
      <c r="H191" s="86">
        <v>0.85</v>
      </c>
      <c r="I191" s="85" t="s">
        <v>28</v>
      </c>
      <c r="K191" s="7"/>
      <c r="L191" s="61"/>
      <c r="M191" s="62"/>
      <c r="N191" s="7"/>
      <c r="O191" s="61"/>
      <c r="P191" s="62"/>
      <c r="Q191" s="7"/>
      <c r="R191" s="61"/>
      <c r="S191" s="62"/>
      <c r="T191" s="7"/>
      <c r="U191" s="61"/>
      <c r="V191" s="62"/>
      <c r="W191" s="7"/>
      <c r="X191" s="61"/>
      <c r="Y191" s="62"/>
      <c r="Z191" s="7"/>
      <c r="AA191" s="61"/>
      <c r="AB191" s="62"/>
      <c r="AC191" s="7"/>
      <c r="AD191" s="61"/>
      <c r="AE191" s="62"/>
      <c r="AF191" s="7"/>
      <c r="AG191" s="61"/>
      <c r="AH191" s="62"/>
      <c r="AI191" s="7"/>
      <c r="AJ191" s="61"/>
      <c r="AK191" s="62"/>
      <c r="AL191" s="7"/>
      <c r="AM191" s="61"/>
      <c r="AN191" s="62"/>
      <c r="AO191" s="7"/>
      <c r="AP191" s="61"/>
      <c r="AQ191" s="62"/>
      <c r="AR191" s="7"/>
      <c r="AS191" s="61"/>
      <c r="AT191" s="62"/>
      <c r="AV191" s="63"/>
      <c r="AW191" s="64"/>
      <c r="AX191" s="65"/>
    </row>
    <row r="192" spans="2:50">
      <c r="B192" s="69"/>
      <c r="C192" s="79"/>
      <c r="D192" s="71"/>
      <c r="F192" s="71"/>
      <c r="H192" s="84"/>
      <c r="I192" s="8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V192" s="66"/>
      <c r="AW192" s="67"/>
      <c r="AX192" s="68"/>
    </row>
    <row r="193" spans="2:50">
      <c r="B193" s="69"/>
      <c r="C193" s="77">
        <v>96</v>
      </c>
      <c r="D193" s="90" t="s">
        <v>221</v>
      </c>
      <c r="F193" s="91" t="s">
        <v>222</v>
      </c>
      <c r="H193" s="86">
        <v>0.85</v>
      </c>
      <c r="I193" s="85" t="s">
        <v>28</v>
      </c>
      <c r="K193" s="7"/>
      <c r="L193" s="61"/>
      <c r="M193" s="62"/>
      <c r="N193" s="7"/>
      <c r="O193" s="61"/>
      <c r="P193" s="62"/>
      <c r="Q193" s="7"/>
      <c r="R193" s="61"/>
      <c r="S193" s="62"/>
      <c r="T193" s="7"/>
      <c r="U193" s="61"/>
      <c r="V193" s="62"/>
      <c r="W193" s="7"/>
      <c r="X193" s="61"/>
      <c r="Y193" s="62"/>
      <c r="Z193" s="7"/>
      <c r="AA193" s="61"/>
      <c r="AB193" s="62"/>
      <c r="AC193" s="7"/>
      <c r="AD193" s="61"/>
      <c r="AE193" s="62"/>
      <c r="AF193" s="7"/>
      <c r="AG193" s="61"/>
      <c r="AH193" s="62"/>
      <c r="AI193" s="7"/>
      <c r="AJ193" s="61"/>
      <c r="AK193" s="62"/>
      <c r="AL193" s="7"/>
      <c r="AM193" s="61"/>
      <c r="AN193" s="62"/>
      <c r="AO193" s="7"/>
      <c r="AP193" s="61"/>
      <c r="AQ193" s="62"/>
      <c r="AR193" s="7"/>
      <c r="AS193" s="61"/>
      <c r="AT193" s="62"/>
      <c r="AV193" s="63"/>
      <c r="AW193" s="64"/>
      <c r="AX193" s="65"/>
    </row>
    <row r="194" spans="2:50">
      <c r="B194" s="69"/>
      <c r="C194" s="77"/>
      <c r="D194" s="90"/>
      <c r="F194" s="92"/>
      <c r="H194" s="84"/>
      <c r="I194" s="8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V194" s="66"/>
      <c r="AW194" s="67"/>
      <c r="AX194" s="68"/>
    </row>
    <row r="195" spans="2:50" ht="7.5" customHeight="1">
      <c r="I195" s="8"/>
    </row>
    <row r="196" spans="2:50">
      <c r="B196" s="87" t="s">
        <v>223</v>
      </c>
      <c r="C196" s="77">
        <v>97</v>
      </c>
      <c r="D196" s="88" t="s">
        <v>224</v>
      </c>
      <c r="F196" s="89" t="s">
        <v>225</v>
      </c>
      <c r="H196" s="86">
        <v>0.5</v>
      </c>
      <c r="I196" s="85" t="s">
        <v>38</v>
      </c>
      <c r="K196" s="9"/>
      <c r="L196" s="61"/>
      <c r="M196" s="62"/>
      <c r="N196" s="9"/>
      <c r="O196" s="61"/>
      <c r="P196" s="62"/>
      <c r="Q196" s="9"/>
      <c r="R196" s="61"/>
      <c r="S196" s="62"/>
      <c r="T196" s="9"/>
      <c r="U196" s="61"/>
      <c r="V196" s="62"/>
      <c r="W196" s="9"/>
      <c r="X196" s="61"/>
      <c r="Y196" s="62"/>
      <c r="Z196" s="9"/>
      <c r="AA196" s="61"/>
      <c r="AB196" s="62"/>
      <c r="AC196" s="9"/>
      <c r="AD196" s="61"/>
      <c r="AE196" s="62"/>
      <c r="AF196" s="9"/>
      <c r="AG196" s="61"/>
      <c r="AH196" s="62"/>
      <c r="AI196" s="9"/>
      <c r="AJ196" s="61"/>
      <c r="AK196" s="62"/>
      <c r="AL196" s="9"/>
      <c r="AM196" s="61"/>
      <c r="AN196" s="62"/>
      <c r="AO196" s="9"/>
      <c r="AP196" s="61"/>
      <c r="AQ196" s="62"/>
      <c r="AR196" s="9"/>
      <c r="AS196" s="61"/>
      <c r="AT196" s="62"/>
      <c r="AV196" s="63"/>
      <c r="AW196" s="64"/>
      <c r="AX196" s="65"/>
    </row>
    <row r="197" spans="2:50">
      <c r="B197" s="87"/>
      <c r="C197" s="77"/>
      <c r="D197" s="88"/>
      <c r="F197" s="89"/>
      <c r="H197" s="84"/>
      <c r="I197" s="8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V197" s="66"/>
      <c r="AW197" s="67"/>
      <c r="AX197" s="68"/>
    </row>
    <row r="198" spans="2:50">
      <c r="B198" s="87"/>
      <c r="C198" s="77">
        <v>98</v>
      </c>
      <c r="D198" s="71" t="s">
        <v>226</v>
      </c>
      <c r="F198" s="72" t="s">
        <v>227</v>
      </c>
      <c r="H198" s="86">
        <v>0.5</v>
      </c>
      <c r="I198" s="85" t="s">
        <v>38</v>
      </c>
      <c r="K198" s="7"/>
      <c r="L198" s="61"/>
      <c r="M198" s="62"/>
      <c r="N198" s="7"/>
      <c r="O198" s="61"/>
      <c r="P198" s="62"/>
      <c r="Q198" s="7"/>
      <c r="R198" s="61"/>
      <c r="S198" s="62"/>
      <c r="T198" s="7"/>
      <c r="U198" s="61"/>
      <c r="V198" s="62"/>
      <c r="W198" s="7"/>
      <c r="X198" s="61"/>
      <c r="Y198" s="62"/>
      <c r="Z198" s="7"/>
      <c r="AA198" s="61"/>
      <c r="AB198" s="62"/>
      <c r="AC198" s="7"/>
      <c r="AD198" s="61"/>
      <c r="AE198" s="62"/>
      <c r="AF198" s="7"/>
      <c r="AG198" s="61"/>
      <c r="AH198" s="62"/>
      <c r="AI198" s="7"/>
      <c r="AJ198" s="61"/>
      <c r="AK198" s="62"/>
      <c r="AL198" s="7"/>
      <c r="AM198" s="61"/>
      <c r="AN198" s="62"/>
      <c r="AO198" s="7"/>
      <c r="AP198" s="61"/>
      <c r="AQ198" s="62"/>
      <c r="AR198" s="7"/>
      <c r="AS198" s="61"/>
      <c r="AT198" s="62"/>
      <c r="AV198" s="63"/>
      <c r="AW198" s="64"/>
      <c r="AX198" s="65"/>
    </row>
    <row r="199" spans="2:50">
      <c r="B199" s="87"/>
      <c r="C199" s="77"/>
      <c r="D199" s="71"/>
      <c r="F199" s="72"/>
      <c r="H199" s="84"/>
      <c r="I199" s="8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V199" s="66"/>
      <c r="AW199" s="67"/>
      <c r="AX199" s="68"/>
    </row>
    <row r="200" spans="2:50">
      <c r="B200" s="87"/>
      <c r="C200" s="77">
        <v>99</v>
      </c>
      <c r="D200" s="71" t="s">
        <v>228</v>
      </c>
      <c r="F200" s="72" t="s">
        <v>229</v>
      </c>
      <c r="H200" s="86">
        <v>0.5</v>
      </c>
      <c r="I200" s="85" t="s">
        <v>38</v>
      </c>
      <c r="K200" s="7"/>
      <c r="L200" s="61"/>
      <c r="M200" s="62"/>
      <c r="N200" s="7"/>
      <c r="O200" s="61"/>
      <c r="P200" s="62"/>
      <c r="Q200" s="7"/>
      <c r="R200" s="61"/>
      <c r="S200" s="62"/>
      <c r="T200" s="7"/>
      <c r="U200" s="61"/>
      <c r="V200" s="62"/>
      <c r="W200" s="7"/>
      <c r="X200" s="61"/>
      <c r="Y200" s="62"/>
      <c r="Z200" s="7"/>
      <c r="AA200" s="61"/>
      <c r="AB200" s="62"/>
      <c r="AC200" s="7"/>
      <c r="AD200" s="61"/>
      <c r="AE200" s="62"/>
      <c r="AF200" s="7"/>
      <c r="AG200" s="61"/>
      <c r="AH200" s="62"/>
      <c r="AI200" s="7"/>
      <c r="AJ200" s="61"/>
      <c r="AK200" s="62"/>
      <c r="AL200" s="7"/>
      <c r="AM200" s="61"/>
      <c r="AN200" s="62"/>
      <c r="AO200" s="7"/>
      <c r="AP200" s="61"/>
      <c r="AQ200" s="62"/>
      <c r="AR200" s="7"/>
      <c r="AS200" s="61"/>
      <c r="AT200" s="62"/>
      <c r="AV200" s="63"/>
      <c r="AW200" s="64"/>
      <c r="AX200" s="65"/>
    </row>
    <row r="201" spans="2:50">
      <c r="B201" s="87"/>
      <c r="C201" s="77"/>
      <c r="D201" s="71"/>
      <c r="F201" s="72"/>
      <c r="H201" s="84"/>
      <c r="I201" s="8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V201" s="66"/>
      <c r="AW201" s="67"/>
      <c r="AX201" s="68"/>
    </row>
    <row r="202" spans="2:50" ht="11.25" customHeight="1">
      <c r="B202" s="87"/>
      <c r="C202" s="77">
        <v>100</v>
      </c>
      <c r="D202" s="71" t="s">
        <v>230</v>
      </c>
      <c r="F202" s="71" t="s">
        <v>231</v>
      </c>
      <c r="H202" s="84"/>
      <c r="I202" s="85" t="s">
        <v>38</v>
      </c>
      <c r="K202" s="7"/>
      <c r="L202" s="61"/>
      <c r="M202" s="62"/>
      <c r="N202" s="7"/>
      <c r="O202" s="61"/>
      <c r="P202" s="62"/>
      <c r="Q202" s="7"/>
      <c r="R202" s="61"/>
      <c r="S202" s="62"/>
      <c r="T202" s="7"/>
      <c r="U202" s="61"/>
      <c r="V202" s="62"/>
      <c r="W202" s="7"/>
      <c r="X202" s="61"/>
      <c r="Y202" s="62"/>
      <c r="Z202" s="7"/>
      <c r="AA202" s="61"/>
      <c r="AB202" s="62"/>
      <c r="AC202" s="7"/>
      <c r="AD202" s="61"/>
      <c r="AE202" s="62"/>
      <c r="AF202" s="7"/>
      <c r="AG202" s="61"/>
      <c r="AH202" s="62"/>
      <c r="AI202" s="7"/>
      <c r="AJ202" s="61"/>
      <c r="AK202" s="62"/>
      <c r="AL202" s="7"/>
      <c r="AM202" s="61"/>
      <c r="AN202" s="62"/>
      <c r="AO202" s="7"/>
      <c r="AP202" s="61"/>
      <c r="AQ202" s="62"/>
      <c r="AR202" s="7"/>
      <c r="AS202" s="61"/>
      <c r="AT202" s="62"/>
      <c r="AV202" s="63"/>
      <c r="AW202" s="64"/>
      <c r="AX202" s="65"/>
    </row>
    <row r="203" spans="2:50" ht="11.25" customHeight="1">
      <c r="B203" s="87"/>
      <c r="C203" s="77"/>
      <c r="D203" s="71"/>
      <c r="F203" s="71"/>
      <c r="H203" s="84"/>
      <c r="I203" s="8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V203" s="66"/>
      <c r="AW203" s="67"/>
      <c r="AX203" s="68"/>
    </row>
    <row r="204" spans="2:50" ht="8.25" customHeight="1">
      <c r="I204" s="8"/>
    </row>
    <row r="205" spans="2:50">
      <c r="B205" s="81" t="s">
        <v>232</v>
      </c>
      <c r="C205" s="77">
        <v>101</v>
      </c>
      <c r="D205" s="71" t="s">
        <v>233</v>
      </c>
      <c r="F205" s="72" t="s">
        <v>234</v>
      </c>
      <c r="H205" s="73"/>
      <c r="I205" s="74" t="s">
        <v>38</v>
      </c>
      <c r="K205" s="7"/>
      <c r="L205" s="61"/>
      <c r="M205" s="62"/>
      <c r="N205" s="7"/>
      <c r="O205" s="61"/>
      <c r="P205" s="62"/>
      <c r="Q205" s="7"/>
      <c r="R205" s="61"/>
      <c r="S205" s="62"/>
      <c r="T205" s="7"/>
      <c r="U205" s="61"/>
      <c r="V205" s="62"/>
      <c r="W205" s="7"/>
      <c r="X205" s="61"/>
      <c r="Y205" s="62"/>
      <c r="Z205" s="7"/>
      <c r="AA205" s="61"/>
      <c r="AB205" s="62"/>
      <c r="AC205" s="7"/>
      <c r="AD205" s="61"/>
      <c r="AE205" s="62"/>
      <c r="AF205" s="7"/>
      <c r="AG205" s="61"/>
      <c r="AH205" s="62"/>
      <c r="AI205" s="7"/>
      <c r="AJ205" s="61"/>
      <c r="AK205" s="62"/>
      <c r="AL205" s="7"/>
      <c r="AM205" s="61"/>
      <c r="AN205" s="62"/>
      <c r="AO205" s="7"/>
      <c r="AP205" s="61"/>
      <c r="AQ205" s="62"/>
      <c r="AR205" s="7"/>
      <c r="AS205" s="61"/>
      <c r="AT205" s="62"/>
      <c r="AV205" s="63"/>
      <c r="AW205" s="64"/>
      <c r="AX205" s="65"/>
    </row>
    <row r="206" spans="2:50">
      <c r="B206" s="82"/>
      <c r="C206" s="77"/>
      <c r="D206" s="71"/>
      <c r="F206" s="72"/>
      <c r="H206" s="73"/>
      <c r="I206" s="74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V206" s="66"/>
      <c r="AW206" s="67"/>
      <c r="AX206" s="68"/>
    </row>
    <row r="207" spans="2:50">
      <c r="B207" s="82"/>
      <c r="C207" s="77">
        <v>102</v>
      </c>
      <c r="D207" s="71" t="s">
        <v>235</v>
      </c>
      <c r="F207" s="72" t="s">
        <v>236</v>
      </c>
      <c r="H207" s="73"/>
      <c r="I207" s="74" t="s">
        <v>38</v>
      </c>
      <c r="K207" s="7"/>
      <c r="L207" s="61"/>
      <c r="M207" s="62"/>
      <c r="N207" s="7"/>
      <c r="O207" s="61"/>
      <c r="P207" s="62"/>
      <c r="Q207" s="7"/>
      <c r="R207" s="61"/>
      <c r="S207" s="62"/>
      <c r="T207" s="7"/>
      <c r="U207" s="61"/>
      <c r="V207" s="62"/>
      <c r="W207" s="7"/>
      <c r="X207" s="61"/>
      <c r="Y207" s="62"/>
      <c r="Z207" s="7"/>
      <c r="AA207" s="61"/>
      <c r="AB207" s="62"/>
      <c r="AC207" s="7"/>
      <c r="AD207" s="61"/>
      <c r="AE207" s="62"/>
      <c r="AF207" s="7"/>
      <c r="AG207" s="61"/>
      <c r="AH207" s="62"/>
      <c r="AI207" s="7"/>
      <c r="AJ207" s="61"/>
      <c r="AK207" s="62"/>
      <c r="AL207" s="7"/>
      <c r="AM207" s="61"/>
      <c r="AN207" s="62"/>
      <c r="AO207" s="7"/>
      <c r="AP207" s="61"/>
      <c r="AQ207" s="62"/>
      <c r="AR207" s="7"/>
      <c r="AS207" s="61"/>
      <c r="AT207" s="62"/>
      <c r="AV207" s="63"/>
      <c r="AW207" s="64"/>
      <c r="AX207" s="65"/>
    </row>
    <row r="208" spans="2:50">
      <c r="B208" s="82"/>
      <c r="C208" s="77"/>
      <c r="D208" s="71"/>
      <c r="F208" s="72"/>
      <c r="H208" s="73"/>
      <c r="I208" s="74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V208" s="66"/>
      <c r="AW208" s="67"/>
      <c r="AX208" s="68"/>
    </row>
    <row r="209" spans="2:50">
      <c r="B209" s="82"/>
      <c r="C209" s="77">
        <v>103</v>
      </c>
      <c r="D209" s="71" t="s">
        <v>237</v>
      </c>
      <c r="F209" s="72" t="s">
        <v>238</v>
      </c>
      <c r="H209" s="73"/>
      <c r="I209" s="74" t="s">
        <v>38</v>
      </c>
      <c r="K209" s="7"/>
      <c r="L209" s="61"/>
      <c r="M209" s="62"/>
      <c r="N209" s="7"/>
      <c r="O209" s="61"/>
      <c r="P209" s="62"/>
      <c r="Q209" s="7"/>
      <c r="R209" s="61"/>
      <c r="S209" s="62"/>
      <c r="T209" s="7"/>
      <c r="U209" s="61"/>
      <c r="V209" s="62"/>
      <c r="W209" s="7"/>
      <c r="X209" s="61"/>
      <c r="Y209" s="62"/>
      <c r="Z209" s="7"/>
      <c r="AA209" s="61"/>
      <c r="AB209" s="62"/>
      <c r="AC209" s="7"/>
      <c r="AD209" s="61"/>
      <c r="AE209" s="62"/>
      <c r="AF209" s="7"/>
      <c r="AG209" s="61"/>
      <c r="AH209" s="62"/>
      <c r="AI209" s="7"/>
      <c r="AJ209" s="61"/>
      <c r="AK209" s="62"/>
      <c r="AL209" s="7"/>
      <c r="AM209" s="61"/>
      <c r="AN209" s="62"/>
      <c r="AO209" s="7"/>
      <c r="AP209" s="61"/>
      <c r="AQ209" s="62"/>
      <c r="AR209" s="7"/>
      <c r="AS209" s="61"/>
      <c r="AT209" s="62"/>
      <c r="AV209" s="63"/>
      <c r="AW209" s="64"/>
      <c r="AX209" s="65"/>
    </row>
    <row r="210" spans="2:50">
      <c r="B210" s="82"/>
      <c r="C210" s="77"/>
      <c r="D210" s="71"/>
      <c r="F210" s="72"/>
      <c r="H210" s="73"/>
      <c r="I210" s="74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V210" s="66"/>
      <c r="AW210" s="67"/>
      <c r="AX210" s="68"/>
    </row>
    <row r="211" spans="2:50">
      <c r="B211" s="82"/>
      <c r="C211" s="77">
        <v>104</v>
      </c>
      <c r="D211" s="76" t="s">
        <v>239</v>
      </c>
      <c r="F211" s="72" t="s">
        <v>240</v>
      </c>
      <c r="H211" s="73"/>
      <c r="I211" s="74" t="s">
        <v>38</v>
      </c>
      <c r="K211" s="7"/>
      <c r="L211" s="61"/>
      <c r="M211" s="62"/>
      <c r="N211" s="7"/>
      <c r="O211" s="61"/>
      <c r="P211" s="62"/>
      <c r="Q211" s="7"/>
      <c r="R211" s="61"/>
      <c r="S211" s="62"/>
      <c r="T211" s="7"/>
      <c r="U211" s="61"/>
      <c r="V211" s="62"/>
      <c r="W211" s="7"/>
      <c r="X211" s="61"/>
      <c r="Y211" s="62"/>
      <c r="Z211" s="7"/>
      <c r="AA211" s="61"/>
      <c r="AB211" s="62"/>
      <c r="AC211" s="7"/>
      <c r="AD211" s="61"/>
      <c r="AE211" s="62"/>
      <c r="AF211" s="7"/>
      <c r="AG211" s="61"/>
      <c r="AH211" s="62"/>
      <c r="AI211" s="7"/>
      <c r="AJ211" s="61"/>
      <c r="AK211" s="62"/>
      <c r="AL211" s="7"/>
      <c r="AM211" s="61"/>
      <c r="AN211" s="62"/>
      <c r="AO211" s="7"/>
      <c r="AP211" s="61"/>
      <c r="AQ211" s="62"/>
      <c r="AR211" s="7"/>
      <c r="AS211" s="61"/>
      <c r="AT211" s="62"/>
      <c r="AV211" s="63"/>
      <c r="AW211" s="64"/>
      <c r="AX211" s="65"/>
    </row>
    <row r="212" spans="2:50">
      <c r="B212" s="82"/>
      <c r="C212" s="77"/>
      <c r="D212" s="76"/>
      <c r="F212" s="72"/>
      <c r="H212" s="73"/>
      <c r="I212" s="74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V212" s="66"/>
      <c r="AW212" s="67"/>
      <c r="AX212" s="68"/>
    </row>
    <row r="213" spans="2:50">
      <c r="B213" s="82"/>
      <c r="C213" s="79">
        <v>105</v>
      </c>
      <c r="D213" s="80" t="s">
        <v>241</v>
      </c>
      <c r="F213" s="72" t="s">
        <v>242</v>
      </c>
      <c r="H213" s="73"/>
      <c r="I213" s="74" t="s">
        <v>28</v>
      </c>
      <c r="K213" s="7"/>
      <c r="L213" s="61"/>
      <c r="M213" s="62"/>
      <c r="N213" s="7"/>
      <c r="O213" s="61"/>
      <c r="P213" s="62"/>
      <c r="Q213" s="7"/>
      <c r="R213" s="61"/>
      <c r="S213" s="62"/>
      <c r="T213" s="7"/>
      <c r="U213" s="61"/>
      <c r="V213" s="62"/>
      <c r="W213" s="7"/>
      <c r="X213" s="61"/>
      <c r="Y213" s="62"/>
      <c r="Z213" s="7"/>
      <c r="AA213" s="61"/>
      <c r="AB213" s="62"/>
      <c r="AC213" s="7"/>
      <c r="AD213" s="61"/>
      <c r="AE213" s="62"/>
      <c r="AF213" s="7"/>
      <c r="AG213" s="61"/>
      <c r="AH213" s="62"/>
      <c r="AI213" s="7"/>
      <c r="AJ213" s="61"/>
      <c r="AK213" s="62"/>
      <c r="AL213" s="7"/>
      <c r="AM213" s="61"/>
      <c r="AN213" s="62"/>
      <c r="AO213" s="7"/>
      <c r="AP213" s="61"/>
      <c r="AQ213" s="62"/>
      <c r="AR213" s="7"/>
      <c r="AS213" s="61"/>
      <c r="AT213" s="62"/>
      <c r="AV213" s="63"/>
      <c r="AW213" s="64"/>
      <c r="AX213" s="65"/>
    </row>
    <row r="214" spans="2:50">
      <c r="B214" s="82"/>
      <c r="C214" s="79"/>
      <c r="D214" s="80"/>
      <c r="F214" s="72"/>
      <c r="H214" s="73"/>
      <c r="I214" s="74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V214" s="66"/>
      <c r="AW214" s="67"/>
      <c r="AX214" s="68"/>
    </row>
    <row r="215" spans="2:50">
      <c r="B215" s="82"/>
      <c r="C215" s="77">
        <v>106</v>
      </c>
      <c r="D215" s="71" t="s">
        <v>243</v>
      </c>
      <c r="F215" s="72" t="s">
        <v>244</v>
      </c>
      <c r="H215" s="78">
        <v>0.95</v>
      </c>
      <c r="I215" s="74" t="s">
        <v>38</v>
      </c>
      <c r="K215" s="7"/>
      <c r="L215" s="61"/>
      <c r="M215" s="62"/>
      <c r="N215" s="7"/>
      <c r="O215" s="61"/>
      <c r="P215" s="62"/>
      <c r="Q215" s="7"/>
      <c r="R215" s="61"/>
      <c r="S215" s="62"/>
      <c r="T215" s="7"/>
      <c r="U215" s="61"/>
      <c r="V215" s="62"/>
      <c r="W215" s="7"/>
      <c r="X215" s="61"/>
      <c r="Y215" s="62"/>
      <c r="Z215" s="7"/>
      <c r="AA215" s="61"/>
      <c r="AB215" s="62"/>
      <c r="AC215" s="7"/>
      <c r="AD215" s="61"/>
      <c r="AE215" s="62"/>
      <c r="AF215" s="7"/>
      <c r="AG215" s="61"/>
      <c r="AH215" s="62"/>
      <c r="AI215" s="7"/>
      <c r="AJ215" s="61"/>
      <c r="AK215" s="62"/>
      <c r="AL215" s="7"/>
      <c r="AM215" s="61"/>
      <c r="AN215" s="62"/>
      <c r="AO215" s="7"/>
      <c r="AP215" s="61"/>
      <c r="AQ215" s="62"/>
      <c r="AR215" s="7"/>
      <c r="AS215" s="61"/>
      <c r="AT215" s="62"/>
      <c r="AV215" s="63"/>
      <c r="AW215" s="64"/>
      <c r="AX215" s="65"/>
    </row>
    <row r="216" spans="2:50">
      <c r="B216" s="83"/>
      <c r="C216" s="77"/>
      <c r="D216" s="71"/>
      <c r="F216" s="72"/>
      <c r="H216" s="73"/>
      <c r="I216" s="74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V216" s="66"/>
      <c r="AW216" s="67"/>
      <c r="AX216" s="68"/>
    </row>
    <row r="217" spans="2:50" ht="8.25" customHeight="1">
      <c r="I217" s="8"/>
    </row>
    <row r="218" spans="2:50">
      <c r="B218" s="69" t="s">
        <v>275</v>
      </c>
      <c r="C218" s="77">
        <v>107</v>
      </c>
      <c r="D218" s="71" t="s">
        <v>245</v>
      </c>
      <c r="F218" s="72" t="s">
        <v>246</v>
      </c>
      <c r="H218" s="73"/>
      <c r="I218" s="74" t="s">
        <v>38</v>
      </c>
      <c r="K218" s="7"/>
      <c r="L218" s="61"/>
      <c r="M218" s="62"/>
      <c r="N218" s="7"/>
      <c r="O218" s="61"/>
      <c r="P218" s="62"/>
      <c r="Q218" s="7"/>
      <c r="R218" s="61"/>
      <c r="S218" s="62"/>
      <c r="T218" s="7"/>
      <c r="U218" s="61"/>
      <c r="V218" s="62"/>
      <c r="W218" s="7"/>
      <c r="X218" s="60"/>
      <c r="Y218" s="60"/>
      <c r="Z218" s="7"/>
      <c r="AA218" s="60"/>
      <c r="AB218" s="60"/>
      <c r="AC218" s="7"/>
      <c r="AD218" s="60"/>
      <c r="AE218" s="60"/>
      <c r="AF218" s="7"/>
      <c r="AG218" s="60"/>
      <c r="AH218" s="60"/>
      <c r="AI218" s="7"/>
      <c r="AJ218" s="60"/>
      <c r="AK218" s="60"/>
      <c r="AL218" s="7"/>
      <c r="AM218" s="61"/>
      <c r="AN218" s="62"/>
      <c r="AO218" s="7"/>
      <c r="AP218" s="61"/>
      <c r="AQ218" s="62"/>
      <c r="AR218" s="7"/>
      <c r="AS218" s="61"/>
      <c r="AT218" s="62"/>
      <c r="AV218" s="63"/>
      <c r="AW218" s="64"/>
      <c r="AX218" s="65"/>
    </row>
    <row r="219" spans="2:50">
      <c r="B219" s="69"/>
      <c r="C219" s="77"/>
      <c r="D219" s="71"/>
      <c r="F219" s="72"/>
      <c r="H219" s="73"/>
      <c r="I219" s="74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V219" s="66"/>
      <c r="AW219" s="67"/>
      <c r="AX219" s="68"/>
    </row>
    <row r="220" spans="2:50">
      <c r="B220" s="69"/>
      <c r="C220" s="77">
        <v>108</v>
      </c>
      <c r="D220" s="71" t="s">
        <v>247</v>
      </c>
      <c r="F220" s="72" t="s">
        <v>248</v>
      </c>
      <c r="H220" s="73"/>
      <c r="I220" s="74" t="s">
        <v>38</v>
      </c>
      <c r="K220" s="7"/>
      <c r="L220" s="61"/>
      <c r="M220" s="62"/>
      <c r="N220" s="7"/>
      <c r="O220" s="61"/>
      <c r="P220" s="62"/>
      <c r="Q220" s="7"/>
      <c r="R220" s="61"/>
      <c r="S220" s="62"/>
      <c r="T220" s="7"/>
      <c r="U220" s="61"/>
      <c r="V220" s="62"/>
      <c r="W220" s="7"/>
      <c r="X220" s="60"/>
      <c r="Y220" s="60"/>
      <c r="Z220" s="7"/>
      <c r="AA220" s="60"/>
      <c r="AB220" s="60"/>
      <c r="AC220" s="7"/>
      <c r="AD220" s="60"/>
      <c r="AE220" s="60"/>
      <c r="AF220" s="7"/>
      <c r="AG220" s="60"/>
      <c r="AH220" s="60"/>
      <c r="AI220" s="7"/>
      <c r="AJ220" s="60"/>
      <c r="AK220" s="60"/>
      <c r="AL220" s="7"/>
      <c r="AM220" s="61"/>
      <c r="AN220" s="62"/>
      <c r="AO220" s="7"/>
      <c r="AP220" s="61"/>
      <c r="AQ220" s="62"/>
      <c r="AR220" s="7"/>
      <c r="AS220" s="61"/>
      <c r="AT220" s="62"/>
      <c r="AV220" s="63"/>
      <c r="AW220" s="64"/>
      <c r="AX220" s="65"/>
    </row>
    <row r="221" spans="2:50">
      <c r="B221" s="69"/>
      <c r="C221" s="77"/>
      <c r="D221" s="71"/>
      <c r="F221" s="72"/>
      <c r="H221" s="73"/>
      <c r="I221" s="74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V221" s="66"/>
      <c r="AW221" s="67"/>
      <c r="AX221" s="68"/>
    </row>
    <row r="222" spans="2:50">
      <c r="B222" s="69"/>
      <c r="C222" s="70">
        <v>109</v>
      </c>
      <c r="D222" s="71" t="s">
        <v>249</v>
      </c>
      <c r="F222" s="72" t="s">
        <v>250</v>
      </c>
      <c r="H222" s="73"/>
      <c r="I222" s="74" t="s">
        <v>38</v>
      </c>
      <c r="K222" s="7"/>
      <c r="L222" s="61"/>
      <c r="M222" s="62"/>
      <c r="N222" s="7"/>
      <c r="O222" s="61"/>
      <c r="P222" s="62"/>
      <c r="Q222" s="7"/>
      <c r="R222" s="61"/>
      <c r="S222" s="62"/>
      <c r="T222" s="7"/>
      <c r="U222" s="61"/>
      <c r="V222" s="62"/>
      <c r="W222" s="7"/>
      <c r="X222" s="60"/>
      <c r="Y222" s="60"/>
      <c r="Z222" s="7"/>
      <c r="AA222" s="60"/>
      <c r="AB222" s="60"/>
      <c r="AC222" s="7"/>
      <c r="AD222" s="60"/>
      <c r="AE222" s="60"/>
      <c r="AF222" s="7"/>
      <c r="AG222" s="60"/>
      <c r="AH222" s="60"/>
      <c r="AI222" s="7"/>
      <c r="AJ222" s="60"/>
      <c r="AK222" s="60"/>
      <c r="AL222" s="7"/>
      <c r="AM222" s="61"/>
      <c r="AN222" s="62"/>
      <c r="AO222" s="7"/>
      <c r="AP222" s="61"/>
      <c r="AQ222" s="62"/>
      <c r="AR222" s="7"/>
      <c r="AS222" s="61"/>
      <c r="AT222" s="62"/>
      <c r="AV222" s="63"/>
      <c r="AW222" s="64"/>
      <c r="AX222" s="65"/>
    </row>
    <row r="223" spans="2:50">
      <c r="B223" s="69"/>
      <c r="C223" s="70"/>
      <c r="D223" s="71"/>
      <c r="F223" s="72"/>
      <c r="H223" s="73"/>
      <c r="I223" s="74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V223" s="66"/>
      <c r="AW223" s="67"/>
      <c r="AX223" s="68"/>
    </row>
    <row r="224" spans="2:50">
      <c r="B224" s="69"/>
      <c r="C224" s="75">
        <v>110</v>
      </c>
      <c r="D224" s="71" t="s">
        <v>251</v>
      </c>
      <c r="F224" s="72" t="s">
        <v>252</v>
      </c>
      <c r="H224" s="73"/>
      <c r="I224" s="74" t="s">
        <v>38</v>
      </c>
      <c r="K224" s="7"/>
      <c r="L224" s="61"/>
      <c r="M224" s="62"/>
      <c r="N224" s="7"/>
      <c r="O224" s="61"/>
      <c r="P224" s="62"/>
      <c r="Q224" s="7"/>
      <c r="R224" s="61"/>
      <c r="S224" s="62"/>
      <c r="T224" s="7"/>
      <c r="U224" s="61"/>
      <c r="V224" s="62"/>
      <c r="W224" s="7"/>
      <c r="X224" s="60"/>
      <c r="Y224" s="60"/>
      <c r="Z224" s="7"/>
      <c r="AA224" s="60"/>
      <c r="AB224" s="60"/>
      <c r="AC224" s="7"/>
      <c r="AD224" s="60"/>
      <c r="AE224" s="60"/>
      <c r="AF224" s="7"/>
      <c r="AG224" s="60"/>
      <c r="AH224" s="60"/>
      <c r="AI224" s="7"/>
      <c r="AJ224" s="60"/>
      <c r="AK224" s="60"/>
      <c r="AL224" s="7"/>
      <c r="AM224" s="61"/>
      <c r="AN224" s="62"/>
      <c r="AO224" s="7"/>
      <c r="AP224" s="61"/>
      <c r="AQ224" s="62"/>
      <c r="AR224" s="7"/>
      <c r="AS224" s="61"/>
      <c r="AT224" s="62"/>
      <c r="AV224" s="63"/>
      <c r="AW224" s="64"/>
      <c r="AX224" s="65"/>
    </row>
    <row r="225" spans="2:50">
      <c r="B225" s="69"/>
      <c r="C225" s="75"/>
      <c r="D225" s="71"/>
      <c r="F225" s="72"/>
      <c r="H225" s="73"/>
      <c r="I225" s="74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V225" s="66"/>
      <c r="AW225" s="67"/>
      <c r="AX225" s="68"/>
    </row>
    <row r="226" spans="2:50">
      <c r="B226" s="69"/>
      <c r="C226" s="70">
        <v>111</v>
      </c>
      <c r="D226" s="76" t="s">
        <v>253</v>
      </c>
      <c r="F226" s="72" t="s">
        <v>254</v>
      </c>
      <c r="H226" s="73"/>
      <c r="I226" s="74" t="s">
        <v>38</v>
      </c>
      <c r="K226" s="7"/>
      <c r="L226" s="61"/>
      <c r="M226" s="62"/>
      <c r="N226" s="7"/>
      <c r="O226" s="61"/>
      <c r="P226" s="62"/>
      <c r="Q226" s="7"/>
      <c r="R226" s="61"/>
      <c r="S226" s="62"/>
      <c r="T226" s="7"/>
      <c r="U226" s="61"/>
      <c r="V226" s="62"/>
      <c r="W226" s="7"/>
      <c r="X226" s="60"/>
      <c r="Y226" s="60"/>
      <c r="Z226" s="7"/>
      <c r="AA226" s="60"/>
      <c r="AB226" s="60"/>
      <c r="AC226" s="7"/>
      <c r="AD226" s="60"/>
      <c r="AE226" s="60"/>
      <c r="AF226" s="7"/>
      <c r="AG226" s="60"/>
      <c r="AH226" s="60"/>
      <c r="AI226" s="7"/>
      <c r="AJ226" s="60"/>
      <c r="AK226" s="60"/>
      <c r="AL226" s="7"/>
      <c r="AM226" s="61"/>
      <c r="AN226" s="62"/>
      <c r="AO226" s="7"/>
      <c r="AP226" s="61"/>
      <c r="AQ226" s="62"/>
      <c r="AR226" s="7"/>
      <c r="AS226" s="61"/>
      <c r="AT226" s="62"/>
      <c r="AV226" s="63"/>
      <c r="AW226" s="64"/>
      <c r="AX226" s="65"/>
    </row>
    <row r="227" spans="2:50">
      <c r="B227" s="69"/>
      <c r="C227" s="70"/>
      <c r="D227" s="76"/>
      <c r="F227" s="72"/>
      <c r="H227" s="73"/>
      <c r="I227" s="74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V227" s="66"/>
      <c r="AW227" s="67"/>
      <c r="AX227" s="68"/>
    </row>
    <row r="228" spans="2:50">
      <c r="B228" s="69"/>
      <c r="C228" s="75">
        <v>112</v>
      </c>
      <c r="D228" s="76" t="s">
        <v>255</v>
      </c>
      <c r="F228" s="72" t="s">
        <v>256</v>
      </c>
      <c r="H228" s="73"/>
      <c r="I228" s="74" t="s">
        <v>38</v>
      </c>
      <c r="K228" s="7"/>
      <c r="L228" s="61"/>
      <c r="M228" s="62"/>
      <c r="N228" s="7"/>
      <c r="O228" s="61"/>
      <c r="P228" s="62"/>
      <c r="Q228" s="7"/>
      <c r="R228" s="61"/>
      <c r="S228" s="62"/>
      <c r="T228" s="7"/>
      <c r="U228" s="61"/>
      <c r="V228" s="62"/>
      <c r="W228" s="7"/>
      <c r="X228" s="60"/>
      <c r="Y228" s="60"/>
      <c r="Z228" s="7"/>
      <c r="AA228" s="60"/>
      <c r="AB228" s="60"/>
      <c r="AC228" s="7"/>
      <c r="AD228" s="60"/>
      <c r="AE228" s="60"/>
      <c r="AF228" s="7"/>
      <c r="AG228" s="60"/>
      <c r="AH228" s="60"/>
      <c r="AI228" s="7"/>
      <c r="AJ228" s="61"/>
      <c r="AK228" s="62"/>
      <c r="AL228" s="7"/>
      <c r="AM228" s="61"/>
      <c r="AN228" s="62"/>
      <c r="AO228" s="7"/>
      <c r="AP228" s="61"/>
      <c r="AQ228" s="62"/>
      <c r="AR228" s="7"/>
      <c r="AS228" s="61"/>
      <c r="AT228" s="62"/>
      <c r="AV228" s="63"/>
      <c r="AW228" s="64"/>
      <c r="AX228" s="65"/>
    </row>
    <row r="229" spans="2:50">
      <c r="B229" s="69"/>
      <c r="C229" s="75"/>
      <c r="D229" s="76"/>
      <c r="F229" s="72"/>
      <c r="H229" s="73"/>
      <c r="I229" s="74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V229" s="66"/>
      <c r="AW229" s="67"/>
      <c r="AX229" s="68"/>
    </row>
    <row r="230" spans="2:50" ht="6.75" customHeight="1">
      <c r="I230" s="8"/>
    </row>
    <row r="231" spans="2:50" ht="18.75" customHeight="1">
      <c r="B231" s="69" t="s">
        <v>257</v>
      </c>
      <c r="C231" s="70">
        <v>113</v>
      </c>
      <c r="D231" s="71" t="s">
        <v>258</v>
      </c>
      <c r="F231" s="72" t="s">
        <v>259</v>
      </c>
      <c r="H231" s="73"/>
      <c r="I231" s="74" t="s">
        <v>38</v>
      </c>
      <c r="K231" s="7"/>
      <c r="L231" s="61"/>
      <c r="M231" s="62"/>
      <c r="N231" s="7"/>
      <c r="O231" s="61"/>
      <c r="P231" s="62"/>
      <c r="Q231" s="7"/>
      <c r="R231" s="61"/>
      <c r="S231" s="62"/>
      <c r="T231" s="7"/>
      <c r="U231" s="61"/>
      <c r="V231" s="62"/>
      <c r="W231" s="7"/>
      <c r="X231" s="61"/>
      <c r="Y231" s="62"/>
      <c r="Z231" s="7"/>
      <c r="AA231" s="61"/>
      <c r="AB231" s="62"/>
      <c r="AC231" s="7"/>
      <c r="AD231" s="61"/>
      <c r="AE231" s="62"/>
      <c r="AF231" s="7"/>
      <c r="AG231" s="61"/>
      <c r="AH231" s="62"/>
      <c r="AI231" s="7"/>
      <c r="AJ231" s="61"/>
      <c r="AK231" s="62"/>
      <c r="AL231" s="7"/>
      <c r="AM231" s="61"/>
      <c r="AN231" s="62"/>
      <c r="AO231" s="7"/>
      <c r="AP231" s="61"/>
      <c r="AQ231" s="62"/>
      <c r="AR231" s="7"/>
      <c r="AS231" s="61"/>
      <c r="AT231" s="62"/>
      <c r="AV231" s="63"/>
      <c r="AW231" s="64"/>
      <c r="AX231" s="65"/>
    </row>
    <row r="232" spans="2:50" ht="18.75" customHeight="1">
      <c r="B232" s="69"/>
      <c r="C232" s="70"/>
      <c r="D232" s="71"/>
      <c r="F232" s="72"/>
      <c r="H232" s="73"/>
      <c r="I232" s="74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V232" s="66"/>
      <c r="AW232" s="67"/>
      <c r="AX232" s="68"/>
    </row>
    <row r="233" spans="2:50" ht="18.75" customHeight="1">
      <c r="B233" s="69"/>
      <c r="C233" s="70">
        <v>114</v>
      </c>
      <c r="D233" s="71" t="s">
        <v>260</v>
      </c>
      <c r="F233" s="72" t="s">
        <v>261</v>
      </c>
      <c r="H233" s="73"/>
      <c r="I233" s="74" t="s">
        <v>38</v>
      </c>
      <c r="K233" s="7"/>
      <c r="L233" s="61"/>
      <c r="M233" s="62"/>
      <c r="N233" s="7"/>
      <c r="O233" s="61"/>
      <c r="P233" s="62"/>
      <c r="Q233" s="7"/>
      <c r="R233" s="61"/>
      <c r="S233" s="62"/>
      <c r="T233" s="7"/>
      <c r="U233" s="61"/>
      <c r="V233" s="62"/>
      <c r="W233" s="7"/>
      <c r="X233" s="61"/>
      <c r="Y233" s="62"/>
      <c r="Z233" s="7"/>
      <c r="AA233" s="61"/>
      <c r="AB233" s="62"/>
      <c r="AC233" s="7"/>
      <c r="AD233" s="61"/>
      <c r="AE233" s="62"/>
      <c r="AF233" s="7"/>
      <c r="AG233" s="61"/>
      <c r="AH233" s="62"/>
      <c r="AI233" s="7"/>
      <c r="AJ233" s="61"/>
      <c r="AK233" s="62"/>
      <c r="AL233" s="7"/>
      <c r="AM233" s="61"/>
      <c r="AN233" s="62"/>
      <c r="AO233" s="7"/>
      <c r="AP233" s="61"/>
      <c r="AQ233" s="62"/>
      <c r="AR233" s="7"/>
      <c r="AS233" s="61"/>
      <c r="AT233" s="62"/>
      <c r="AV233" s="63"/>
      <c r="AW233" s="64"/>
      <c r="AX233" s="65"/>
    </row>
    <row r="234" spans="2:50" ht="18.75" customHeight="1">
      <c r="B234" s="69"/>
      <c r="C234" s="70"/>
      <c r="D234" s="71"/>
      <c r="F234" s="72"/>
      <c r="H234" s="73"/>
      <c r="I234" s="74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V234" s="66"/>
      <c r="AW234" s="67"/>
      <c r="AX234" s="68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33" t="s">
        <v>0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2:50" ht="24">
      <c r="B3" s="134"/>
      <c r="C3" s="135"/>
      <c r="D3" s="138" t="s">
        <v>1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9"/>
      <c r="AX3" s="140"/>
    </row>
    <row r="4" spans="2:50" ht="24">
      <c r="B4" s="136"/>
      <c r="C4" s="137"/>
      <c r="D4" s="143" t="s">
        <v>2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5"/>
      <c r="AX4" s="141"/>
    </row>
    <row r="5" spans="2:50" ht="25" thickBot="1">
      <c r="B5" s="136"/>
      <c r="C5" s="137"/>
      <c r="D5" s="146" t="s">
        <v>272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8"/>
      <c r="AX5" s="142"/>
    </row>
    <row r="6" spans="2:50">
      <c r="B6" s="132" t="s">
        <v>3</v>
      </c>
      <c r="C6" s="131" t="s">
        <v>4</v>
      </c>
      <c r="D6" s="131" t="s">
        <v>5</v>
      </c>
      <c r="E6" s="3"/>
      <c r="F6" s="131" t="s">
        <v>6</v>
      </c>
      <c r="G6" s="4"/>
      <c r="H6" s="131" t="s">
        <v>7</v>
      </c>
      <c r="I6" s="131" t="s">
        <v>8</v>
      </c>
      <c r="K6" s="131" t="s">
        <v>9</v>
      </c>
      <c r="L6" s="131"/>
      <c r="M6" s="131"/>
      <c r="N6" s="130" t="s">
        <v>10</v>
      </c>
      <c r="O6" s="130"/>
      <c r="P6" s="130"/>
      <c r="Q6" s="130" t="s">
        <v>11</v>
      </c>
      <c r="R6" s="130"/>
      <c r="S6" s="130"/>
      <c r="T6" s="130" t="s">
        <v>12</v>
      </c>
      <c r="U6" s="130"/>
      <c r="V6" s="130"/>
      <c r="W6" s="130" t="s">
        <v>13</v>
      </c>
      <c r="X6" s="130"/>
      <c r="Y6" s="130"/>
      <c r="Z6" s="130" t="s">
        <v>14</v>
      </c>
      <c r="AA6" s="130"/>
      <c r="AB6" s="130"/>
      <c r="AC6" s="130" t="s">
        <v>15</v>
      </c>
      <c r="AD6" s="130"/>
      <c r="AE6" s="130"/>
      <c r="AF6" s="130" t="s">
        <v>16</v>
      </c>
      <c r="AG6" s="130"/>
      <c r="AH6" s="130"/>
      <c r="AI6" s="130" t="s">
        <v>17</v>
      </c>
      <c r="AJ6" s="130"/>
      <c r="AK6" s="130"/>
      <c r="AL6" s="130" t="s">
        <v>18</v>
      </c>
      <c r="AM6" s="130"/>
      <c r="AN6" s="130"/>
      <c r="AO6" s="130" t="s">
        <v>19</v>
      </c>
      <c r="AP6" s="130"/>
      <c r="AQ6" s="130"/>
      <c r="AR6" s="130" t="s">
        <v>20</v>
      </c>
      <c r="AS6" s="130"/>
      <c r="AT6" s="130"/>
      <c r="AV6" s="123" t="s">
        <v>21</v>
      </c>
      <c r="AW6" s="124"/>
      <c r="AX6" s="125"/>
    </row>
    <row r="7" spans="2:50">
      <c r="B7" s="132"/>
      <c r="C7" s="131"/>
      <c r="D7" s="131"/>
      <c r="E7" s="3"/>
      <c r="F7" s="131"/>
      <c r="G7" s="4"/>
      <c r="H7" s="131"/>
      <c r="I7" s="131"/>
      <c r="K7" s="5" t="s">
        <v>22</v>
      </c>
      <c r="L7" s="77" t="s">
        <v>23</v>
      </c>
      <c r="M7" s="77"/>
      <c r="N7" s="6" t="s">
        <v>22</v>
      </c>
      <c r="O7" s="129" t="s">
        <v>23</v>
      </c>
      <c r="P7" s="129"/>
      <c r="Q7" s="6" t="s">
        <v>22</v>
      </c>
      <c r="R7" s="122" t="s">
        <v>23</v>
      </c>
      <c r="S7" s="122"/>
      <c r="T7" s="6" t="s">
        <v>22</v>
      </c>
      <c r="U7" s="122" t="s">
        <v>23</v>
      </c>
      <c r="V7" s="122"/>
      <c r="W7" s="6" t="s">
        <v>22</v>
      </c>
      <c r="X7" s="122" t="s">
        <v>23</v>
      </c>
      <c r="Y7" s="122"/>
      <c r="Z7" s="6" t="s">
        <v>22</v>
      </c>
      <c r="AA7" s="122" t="s">
        <v>23</v>
      </c>
      <c r="AB7" s="122"/>
      <c r="AC7" s="6" t="s">
        <v>22</v>
      </c>
      <c r="AD7" s="129" t="s">
        <v>23</v>
      </c>
      <c r="AE7" s="129"/>
      <c r="AF7" s="6" t="s">
        <v>22</v>
      </c>
      <c r="AG7" s="122" t="s">
        <v>23</v>
      </c>
      <c r="AH7" s="122"/>
      <c r="AI7" s="6" t="s">
        <v>22</v>
      </c>
      <c r="AJ7" s="122" t="s">
        <v>23</v>
      </c>
      <c r="AK7" s="122"/>
      <c r="AL7" s="6" t="s">
        <v>22</v>
      </c>
      <c r="AM7" s="122" t="s">
        <v>23</v>
      </c>
      <c r="AN7" s="122"/>
      <c r="AO7" s="6" t="s">
        <v>22</v>
      </c>
      <c r="AP7" s="122" t="s">
        <v>23</v>
      </c>
      <c r="AQ7" s="122"/>
      <c r="AR7" s="6" t="s">
        <v>22</v>
      </c>
      <c r="AS7" s="122" t="s">
        <v>23</v>
      </c>
      <c r="AT7" s="122"/>
      <c r="AV7" s="126"/>
      <c r="AW7" s="127"/>
      <c r="AX7" s="128"/>
    </row>
    <row r="8" spans="2:50" ht="18" customHeight="1">
      <c r="B8" s="69" t="s">
        <v>24</v>
      </c>
      <c r="C8" s="79">
        <v>1</v>
      </c>
      <c r="D8" s="104" t="s">
        <v>25</v>
      </c>
      <c r="F8" s="104" t="s">
        <v>26</v>
      </c>
      <c r="H8" s="84" t="s">
        <v>27</v>
      </c>
      <c r="I8" s="85" t="s">
        <v>28</v>
      </c>
      <c r="K8" s="7"/>
      <c r="L8" s="60"/>
      <c r="M8" s="60"/>
      <c r="N8" s="7"/>
      <c r="O8" s="60"/>
      <c r="P8" s="60"/>
      <c r="Q8" s="7"/>
      <c r="R8" s="60"/>
      <c r="S8" s="60"/>
      <c r="T8" s="7"/>
      <c r="U8" s="60"/>
      <c r="V8" s="60"/>
      <c r="W8" s="7"/>
      <c r="X8" s="60"/>
      <c r="Y8" s="60"/>
      <c r="Z8" s="7"/>
      <c r="AA8" s="60"/>
      <c r="AB8" s="60"/>
      <c r="AC8" s="7"/>
      <c r="AD8" s="60"/>
      <c r="AE8" s="60"/>
      <c r="AF8" s="7"/>
      <c r="AG8" s="60"/>
      <c r="AH8" s="60"/>
      <c r="AI8" s="7"/>
      <c r="AJ8" s="60"/>
      <c r="AK8" s="60"/>
      <c r="AL8" s="7"/>
      <c r="AM8" s="61"/>
      <c r="AN8" s="62"/>
      <c r="AO8" s="7"/>
      <c r="AP8" s="61"/>
      <c r="AQ8" s="62"/>
      <c r="AR8" s="7"/>
      <c r="AS8" s="61"/>
      <c r="AT8" s="62"/>
      <c r="AV8" s="63"/>
      <c r="AW8" s="64"/>
      <c r="AX8" s="65"/>
    </row>
    <row r="9" spans="2:50" ht="18" customHeight="1">
      <c r="B9" s="69"/>
      <c r="C9" s="79"/>
      <c r="D9" s="104"/>
      <c r="F9" s="104"/>
      <c r="H9" s="84"/>
      <c r="I9" s="85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V9" s="66"/>
      <c r="AW9" s="67"/>
      <c r="AX9" s="68"/>
    </row>
    <row r="10" spans="2:50" ht="18" customHeight="1">
      <c r="B10" s="69"/>
      <c r="C10" s="79">
        <v>2</v>
      </c>
      <c r="D10" s="104" t="s">
        <v>29</v>
      </c>
      <c r="F10" s="104" t="s">
        <v>30</v>
      </c>
      <c r="H10" s="84" t="s">
        <v>31</v>
      </c>
      <c r="I10" s="85" t="s">
        <v>28</v>
      </c>
      <c r="K10" s="7"/>
      <c r="L10" s="60"/>
      <c r="M10" s="60"/>
      <c r="N10" s="7"/>
      <c r="O10" s="60"/>
      <c r="P10" s="60"/>
      <c r="Q10" s="7"/>
      <c r="R10" s="60"/>
      <c r="S10" s="60"/>
      <c r="T10" s="7"/>
      <c r="U10" s="60"/>
      <c r="V10" s="60"/>
      <c r="W10" s="7"/>
      <c r="X10" s="60"/>
      <c r="Y10" s="60"/>
      <c r="Z10" s="7"/>
      <c r="AA10" s="60"/>
      <c r="AB10" s="60"/>
      <c r="AC10" s="7"/>
      <c r="AD10" s="60"/>
      <c r="AE10" s="60"/>
      <c r="AF10" s="7"/>
      <c r="AG10" s="60"/>
      <c r="AH10" s="60"/>
      <c r="AI10" s="7"/>
      <c r="AJ10" s="60"/>
      <c r="AK10" s="60"/>
      <c r="AL10" s="7"/>
      <c r="AM10" s="61"/>
      <c r="AN10" s="62"/>
      <c r="AO10" s="7"/>
      <c r="AP10" s="61"/>
      <c r="AQ10" s="62"/>
      <c r="AR10" s="7"/>
      <c r="AS10" s="61"/>
      <c r="AT10" s="62"/>
      <c r="AV10" s="63"/>
      <c r="AW10" s="64"/>
      <c r="AX10" s="65"/>
    </row>
    <row r="11" spans="2:50" ht="18" customHeight="1">
      <c r="B11" s="69"/>
      <c r="C11" s="79"/>
      <c r="D11" s="104"/>
      <c r="F11" s="104"/>
      <c r="H11" s="84"/>
      <c r="I11" s="85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V11" s="66"/>
      <c r="AW11" s="67"/>
      <c r="AX11" s="68"/>
    </row>
    <row r="12" spans="2:50" ht="23.25" customHeight="1">
      <c r="B12" s="69"/>
      <c r="C12" s="116">
        <v>3</v>
      </c>
      <c r="D12" s="110" t="s">
        <v>32</v>
      </c>
      <c r="F12" s="110" t="s">
        <v>33</v>
      </c>
      <c r="H12" s="73"/>
      <c r="I12" s="74" t="s">
        <v>28</v>
      </c>
      <c r="K12" s="7"/>
      <c r="L12" s="60"/>
      <c r="M12" s="60"/>
      <c r="N12" s="7"/>
      <c r="O12" s="60"/>
      <c r="P12" s="60"/>
      <c r="Q12" s="7"/>
      <c r="R12" s="60"/>
      <c r="S12" s="60"/>
      <c r="T12" s="7"/>
      <c r="U12" s="60"/>
      <c r="V12" s="60"/>
      <c r="W12" s="7"/>
      <c r="X12" s="60"/>
      <c r="Y12" s="60"/>
      <c r="Z12" s="7"/>
      <c r="AA12" s="60"/>
      <c r="AB12" s="60"/>
      <c r="AC12" s="7"/>
      <c r="AD12" s="60"/>
      <c r="AE12" s="60"/>
      <c r="AF12" s="7"/>
      <c r="AG12" s="60"/>
      <c r="AH12" s="60"/>
      <c r="AI12" s="7"/>
      <c r="AJ12" s="60"/>
      <c r="AK12" s="60"/>
      <c r="AL12" s="7"/>
      <c r="AM12" s="61"/>
      <c r="AN12" s="62"/>
      <c r="AO12" s="7"/>
      <c r="AP12" s="61"/>
      <c r="AQ12" s="62"/>
      <c r="AR12" s="7"/>
      <c r="AS12" s="61"/>
      <c r="AT12" s="62"/>
      <c r="AV12" s="63"/>
      <c r="AW12" s="64"/>
      <c r="AX12" s="65"/>
    </row>
    <row r="13" spans="2:50" ht="23.25" customHeight="1">
      <c r="B13" s="69"/>
      <c r="C13" s="116"/>
      <c r="D13" s="110"/>
      <c r="F13" s="110"/>
      <c r="H13" s="73"/>
      <c r="I13" s="74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V13" s="66"/>
      <c r="AW13" s="67"/>
      <c r="AX13" s="68"/>
    </row>
    <row r="14" spans="2:50" ht="18" customHeight="1">
      <c r="B14" s="69"/>
      <c r="C14" s="116">
        <v>4</v>
      </c>
      <c r="D14" s="110" t="s">
        <v>34</v>
      </c>
      <c r="F14" s="110" t="s">
        <v>35</v>
      </c>
      <c r="H14" s="73"/>
      <c r="I14" s="74" t="s">
        <v>28</v>
      </c>
      <c r="K14" s="7"/>
      <c r="L14" s="60"/>
      <c r="M14" s="60"/>
      <c r="N14" s="7"/>
      <c r="O14" s="60"/>
      <c r="P14" s="60"/>
      <c r="Q14" s="7"/>
      <c r="R14" s="60"/>
      <c r="S14" s="60"/>
      <c r="T14" s="7"/>
      <c r="U14" s="60"/>
      <c r="V14" s="60"/>
      <c r="W14" s="7"/>
      <c r="X14" s="60"/>
      <c r="Y14" s="60"/>
      <c r="Z14" s="7"/>
      <c r="AA14" s="60"/>
      <c r="AB14" s="60"/>
      <c r="AC14" s="7"/>
      <c r="AD14" s="60"/>
      <c r="AE14" s="60"/>
      <c r="AF14" s="7"/>
      <c r="AG14" s="60"/>
      <c r="AH14" s="60"/>
      <c r="AI14" s="7"/>
      <c r="AJ14" s="60"/>
      <c r="AK14" s="60"/>
      <c r="AL14" s="7"/>
      <c r="AM14" s="61"/>
      <c r="AN14" s="62"/>
      <c r="AO14" s="7"/>
      <c r="AP14" s="61"/>
      <c r="AQ14" s="62"/>
      <c r="AR14" s="7"/>
      <c r="AS14" s="61"/>
      <c r="AT14" s="62"/>
      <c r="AV14" s="63"/>
      <c r="AW14" s="64"/>
      <c r="AX14" s="65"/>
    </row>
    <row r="15" spans="2:50" ht="18" customHeight="1">
      <c r="B15" s="69"/>
      <c r="C15" s="116"/>
      <c r="D15" s="110"/>
      <c r="F15" s="110"/>
      <c r="H15" s="73"/>
      <c r="I15" s="74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V15" s="66"/>
      <c r="AW15" s="67"/>
      <c r="AX15" s="68"/>
    </row>
    <row r="16" spans="2:50" ht="18" customHeight="1">
      <c r="B16" s="69"/>
      <c r="C16" s="79">
        <v>5</v>
      </c>
      <c r="D16" s="104" t="s">
        <v>36</v>
      </c>
      <c r="F16" s="104" t="s">
        <v>37</v>
      </c>
      <c r="H16" s="84" t="s">
        <v>27</v>
      </c>
      <c r="I16" s="85" t="s">
        <v>38</v>
      </c>
      <c r="K16" s="7"/>
      <c r="L16" s="60"/>
      <c r="M16" s="60"/>
      <c r="N16" s="7"/>
      <c r="O16" s="60"/>
      <c r="P16" s="60"/>
      <c r="Q16" s="7"/>
      <c r="R16" s="60"/>
      <c r="S16" s="60"/>
      <c r="T16" s="7"/>
      <c r="U16" s="60"/>
      <c r="V16" s="60"/>
      <c r="W16" s="7"/>
      <c r="X16" s="60"/>
      <c r="Y16" s="60"/>
      <c r="Z16" s="7"/>
      <c r="AA16" s="60"/>
      <c r="AB16" s="60"/>
      <c r="AC16" s="7"/>
      <c r="AD16" s="60"/>
      <c r="AE16" s="60"/>
      <c r="AF16" s="7"/>
      <c r="AG16" s="60"/>
      <c r="AH16" s="60"/>
      <c r="AI16" s="7"/>
      <c r="AJ16" s="60"/>
      <c r="AK16" s="60"/>
      <c r="AL16" s="7"/>
      <c r="AM16" s="61"/>
      <c r="AN16" s="62"/>
      <c r="AO16" s="7"/>
      <c r="AP16" s="61"/>
      <c r="AQ16" s="62"/>
      <c r="AR16" s="7"/>
      <c r="AS16" s="61"/>
      <c r="AT16" s="62"/>
      <c r="AV16" s="63"/>
      <c r="AW16" s="64"/>
      <c r="AX16" s="65"/>
    </row>
    <row r="17" spans="2:50" ht="18" customHeight="1">
      <c r="B17" s="69"/>
      <c r="C17" s="79"/>
      <c r="D17" s="104"/>
      <c r="F17" s="104"/>
      <c r="H17" s="84"/>
      <c r="I17" s="85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V17" s="66"/>
      <c r="AW17" s="67"/>
      <c r="AX17" s="68"/>
    </row>
    <row r="18" spans="2:50" ht="18" customHeight="1">
      <c r="B18" s="69"/>
      <c r="C18" s="116">
        <v>6</v>
      </c>
      <c r="D18" s="110" t="s">
        <v>39</v>
      </c>
      <c r="F18" s="110" t="s">
        <v>40</v>
      </c>
      <c r="H18" s="73" t="s">
        <v>27</v>
      </c>
      <c r="I18" s="74" t="s">
        <v>38</v>
      </c>
      <c r="K18" s="7"/>
      <c r="L18" s="61"/>
      <c r="M18" s="62"/>
      <c r="N18" s="7"/>
      <c r="O18" s="61"/>
      <c r="P18" s="62"/>
      <c r="Q18" s="7"/>
      <c r="R18" s="61"/>
      <c r="S18" s="62"/>
      <c r="T18" s="7"/>
      <c r="U18" s="61"/>
      <c r="V18" s="62"/>
      <c r="W18" s="7"/>
      <c r="X18" s="61"/>
      <c r="Y18" s="62"/>
      <c r="Z18" s="7"/>
      <c r="AA18" s="61"/>
      <c r="AB18" s="62"/>
      <c r="AC18" s="7"/>
      <c r="AD18" s="61"/>
      <c r="AE18" s="62"/>
      <c r="AF18" s="7"/>
      <c r="AG18" s="61"/>
      <c r="AH18" s="62"/>
      <c r="AI18" s="7"/>
      <c r="AJ18" s="61"/>
      <c r="AK18" s="62"/>
      <c r="AL18" s="7"/>
      <c r="AM18" s="61"/>
      <c r="AN18" s="62"/>
      <c r="AO18" s="7"/>
      <c r="AP18" s="61"/>
      <c r="AQ18" s="62"/>
      <c r="AR18" s="7"/>
      <c r="AS18" s="61"/>
      <c r="AT18" s="62"/>
      <c r="AV18" s="63"/>
      <c r="AW18" s="64"/>
      <c r="AX18" s="65"/>
    </row>
    <row r="19" spans="2:50" ht="18" customHeight="1">
      <c r="B19" s="69"/>
      <c r="C19" s="116"/>
      <c r="D19" s="110"/>
      <c r="F19" s="110"/>
      <c r="H19" s="73"/>
      <c r="I19" s="74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V19" s="66"/>
      <c r="AW19" s="67"/>
      <c r="AX19" s="68"/>
    </row>
    <row r="20" spans="2:50" ht="18" customHeight="1">
      <c r="B20" s="69"/>
      <c r="C20" s="116">
        <v>7</v>
      </c>
      <c r="D20" s="110" t="s">
        <v>41</v>
      </c>
      <c r="F20" s="110" t="s">
        <v>42</v>
      </c>
      <c r="H20" s="73" t="s">
        <v>27</v>
      </c>
      <c r="I20" s="74" t="s">
        <v>38</v>
      </c>
      <c r="K20" s="7"/>
      <c r="L20" s="61"/>
      <c r="M20" s="62"/>
      <c r="N20" s="7"/>
      <c r="O20" s="61"/>
      <c r="P20" s="62"/>
      <c r="Q20" s="7"/>
      <c r="R20" s="61"/>
      <c r="S20" s="62"/>
      <c r="T20" s="7"/>
      <c r="U20" s="61"/>
      <c r="V20" s="62"/>
      <c r="W20" s="7"/>
      <c r="X20" s="61"/>
      <c r="Y20" s="62"/>
      <c r="Z20" s="7"/>
      <c r="AA20" s="61"/>
      <c r="AB20" s="62"/>
      <c r="AC20" s="7"/>
      <c r="AD20" s="61"/>
      <c r="AE20" s="62"/>
      <c r="AF20" s="7"/>
      <c r="AG20" s="61"/>
      <c r="AH20" s="62"/>
      <c r="AI20" s="7"/>
      <c r="AJ20" s="61"/>
      <c r="AK20" s="62"/>
      <c r="AL20" s="7"/>
      <c r="AM20" s="61"/>
      <c r="AN20" s="62"/>
      <c r="AO20" s="7"/>
      <c r="AP20" s="61"/>
      <c r="AQ20" s="62"/>
      <c r="AR20" s="7"/>
      <c r="AS20" s="61"/>
      <c r="AT20" s="62"/>
      <c r="AV20" s="63"/>
      <c r="AW20" s="64"/>
      <c r="AX20" s="65"/>
    </row>
    <row r="21" spans="2:50" ht="18" customHeight="1">
      <c r="B21" s="69"/>
      <c r="C21" s="116"/>
      <c r="D21" s="110"/>
      <c r="F21" s="110"/>
      <c r="H21" s="73"/>
      <c r="I21" s="7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V21" s="66"/>
      <c r="AW21" s="67"/>
      <c r="AX21" s="68"/>
    </row>
    <row r="22" spans="2:50" ht="18" customHeight="1">
      <c r="B22" s="69"/>
      <c r="C22" s="116">
        <v>8</v>
      </c>
      <c r="D22" s="110" t="s">
        <v>43</v>
      </c>
      <c r="F22" s="110" t="s">
        <v>44</v>
      </c>
      <c r="H22" s="73" t="s">
        <v>45</v>
      </c>
      <c r="I22" s="74" t="s">
        <v>28</v>
      </c>
      <c r="K22" s="7"/>
      <c r="L22" s="61"/>
      <c r="M22" s="62"/>
      <c r="N22" s="7"/>
      <c r="O22" s="61"/>
      <c r="P22" s="62"/>
      <c r="Q22" s="7"/>
      <c r="R22" s="61"/>
      <c r="S22" s="62"/>
      <c r="T22" s="7"/>
      <c r="U22" s="61"/>
      <c r="V22" s="62"/>
      <c r="W22" s="7"/>
      <c r="X22" s="61"/>
      <c r="Y22" s="62"/>
      <c r="Z22" s="7"/>
      <c r="AA22" s="61"/>
      <c r="AB22" s="62"/>
      <c r="AC22" s="7"/>
      <c r="AD22" s="61"/>
      <c r="AE22" s="62"/>
      <c r="AF22" s="7"/>
      <c r="AG22" s="61"/>
      <c r="AH22" s="62"/>
      <c r="AI22" s="7"/>
      <c r="AJ22" s="61"/>
      <c r="AK22" s="62"/>
      <c r="AL22" s="7"/>
      <c r="AM22" s="61"/>
      <c r="AN22" s="62"/>
      <c r="AO22" s="7"/>
      <c r="AP22" s="61"/>
      <c r="AQ22" s="62"/>
      <c r="AR22" s="7"/>
      <c r="AS22" s="61"/>
      <c r="AT22" s="62"/>
      <c r="AV22" s="63"/>
      <c r="AW22" s="64"/>
      <c r="AX22" s="65"/>
    </row>
    <row r="23" spans="2:50" ht="18" customHeight="1">
      <c r="B23" s="69"/>
      <c r="C23" s="116"/>
      <c r="D23" s="110"/>
      <c r="F23" s="110"/>
      <c r="H23" s="73"/>
      <c r="I23" s="74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V23" s="66"/>
      <c r="AW23" s="67"/>
      <c r="AX23" s="68"/>
    </row>
    <row r="24" spans="2:50" ht="18" customHeight="1">
      <c r="B24" s="69"/>
      <c r="C24" s="79">
        <v>9</v>
      </c>
      <c r="D24" s="104" t="s">
        <v>46</v>
      </c>
      <c r="F24" s="104" t="s">
        <v>47</v>
      </c>
      <c r="H24" s="84" t="s">
        <v>48</v>
      </c>
      <c r="I24" s="85" t="s">
        <v>28</v>
      </c>
      <c r="K24" s="7"/>
      <c r="L24" s="61"/>
      <c r="M24" s="62"/>
      <c r="N24" s="7"/>
      <c r="O24" s="61"/>
      <c r="P24" s="62"/>
      <c r="Q24" s="7"/>
      <c r="R24" s="61"/>
      <c r="S24" s="62"/>
      <c r="T24" s="7"/>
      <c r="U24" s="61"/>
      <c r="V24" s="62"/>
      <c r="W24" s="7"/>
      <c r="X24" s="61"/>
      <c r="Y24" s="62"/>
      <c r="Z24" s="7"/>
      <c r="AA24" s="61"/>
      <c r="AB24" s="62"/>
      <c r="AC24" s="7"/>
      <c r="AD24" s="61"/>
      <c r="AE24" s="62"/>
      <c r="AF24" s="7"/>
      <c r="AG24" s="61"/>
      <c r="AH24" s="62"/>
      <c r="AI24" s="7"/>
      <c r="AJ24" s="61"/>
      <c r="AK24" s="62"/>
      <c r="AL24" s="7"/>
      <c r="AM24" s="61"/>
      <c r="AN24" s="62"/>
      <c r="AO24" s="7"/>
      <c r="AP24" s="61"/>
      <c r="AQ24" s="62"/>
      <c r="AR24" s="7"/>
      <c r="AS24" s="61"/>
      <c r="AT24" s="62"/>
      <c r="AV24" s="63"/>
      <c r="AW24" s="64"/>
      <c r="AX24" s="65"/>
    </row>
    <row r="25" spans="2:50" ht="18" customHeight="1">
      <c r="B25" s="69"/>
      <c r="C25" s="79"/>
      <c r="D25" s="104"/>
      <c r="F25" s="104"/>
      <c r="H25" s="84"/>
      <c r="I25" s="85"/>
      <c r="K25" s="60"/>
      <c r="L25" s="60"/>
      <c r="M25" s="60"/>
      <c r="N25" s="61"/>
      <c r="O25" s="98"/>
      <c r="P25" s="62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V25" s="66"/>
      <c r="AW25" s="67"/>
      <c r="AX25" s="68"/>
    </row>
    <row r="26" spans="2:50" ht="18" customHeight="1">
      <c r="B26" s="69"/>
      <c r="C26" s="109">
        <v>10</v>
      </c>
      <c r="D26" s="110" t="s">
        <v>49</v>
      </c>
      <c r="F26" s="110" t="s">
        <v>50</v>
      </c>
      <c r="H26" s="78">
        <v>1</v>
      </c>
      <c r="I26" s="74" t="s">
        <v>28</v>
      </c>
      <c r="K26" s="7"/>
      <c r="L26" s="61"/>
      <c r="M26" s="62"/>
      <c r="N26" s="7"/>
      <c r="O26" s="61"/>
      <c r="P26" s="62"/>
      <c r="Q26" s="7"/>
      <c r="R26" s="61"/>
      <c r="S26" s="62"/>
      <c r="T26" s="7"/>
      <c r="U26" s="61"/>
      <c r="V26" s="62"/>
      <c r="W26" s="7"/>
      <c r="X26" s="61"/>
      <c r="Y26" s="62"/>
      <c r="Z26" s="7"/>
      <c r="AA26" s="61"/>
      <c r="AB26" s="62"/>
      <c r="AC26" s="7"/>
      <c r="AD26" s="61"/>
      <c r="AE26" s="62"/>
      <c r="AF26" s="7"/>
      <c r="AG26" s="61"/>
      <c r="AH26" s="62"/>
      <c r="AI26" s="7"/>
      <c r="AJ26" s="61"/>
      <c r="AK26" s="62"/>
      <c r="AL26" s="7"/>
      <c r="AM26" s="61"/>
      <c r="AN26" s="62"/>
      <c r="AO26" s="7"/>
      <c r="AP26" s="61"/>
      <c r="AQ26" s="62"/>
      <c r="AR26" s="7"/>
      <c r="AS26" s="61"/>
      <c r="AT26" s="62"/>
      <c r="AV26" s="63"/>
      <c r="AW26" s="64"/>
      <c r="AX26" s="65"/>
    </row>
    <row r="27" spans="2:50" ht="18" customHeight="1">
      <c r="B27" s="69"/>
      <c r="C27" s="109"/>
      <c r="D27" s="110"/>
      <c r="F27" s="110"/>
      <c r="H27" s="73"/>
      <c r="I27" s="74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V27" s="66"/>
      <c r="AW27" s="67"/>
      <c r="AX27" s="68"/>
    </row>
    <row r="28" spans="2:50" ht="18" customHeight="1">
      <c r="B28" s="69"/>
      <c r="C28" s="109">
        <v>11</v>
      </c>
      <c r="D28" s="110" t="s">
        <v>51</v>
      </c>
      <c r="F28" s="110" t="s">
        <v>52</v>
      </c>
      <c r="H28" s="78"/>
      <c r="I28" s="74" t="s">
        <v>28</v>
      </c>
      <c r="K28" s="7"/>
      <c r="L28" s="61"/>
      <c r="M28" s="62"/>
      <c r="N28" s="7"/>
      <c r="O28" s="61"/>
      <c r="P28" s="62"/>
      <c r="Q28" s="7"/>
      <c r="R28" s="61"/>
      <c r="S28" s="62"/>
      <c r="T28" s="7"/>
      <c r="U28" s="61"/>
      <c r="V28" s="62"/>
      <c r="W28" s="7"/>
      <c r="X28" s="61"/>
      <c r="Y28" s="62"/>
      <c r="Z28" s="7"/>
      <c r="AA28" s="61"/>
      <c r="AB28" s="62"/>
      <c r="AC28" s="7"/>
      <c r="AD28" s="61"/>
      <c r="AE28" s="62"/>
      <c r="AF28" s="7"/>
      <c r="AG28" s="61"/>
      <c r="AH28" s="62"/>
      <c r="AI28" s="7"/>
      <c r="AJ28" s="61"/>
      <c r="AK28" s="62"/>
      <c r="AL28" s="7"/>
      <c r="AM28" s="61"/>
      <c r="AN28" s="62"/>
      <c r="AO28" s="7"/>
      <c r="AP28" s="61"/>
      <c r="AQ28" s="62"/>
      <c r="AR28" s="7"/>
      <c r="AS28" s="61"/>
      <c r="AT28" s="62"/>
      <c r="AV28" s="63"/>
      <c r="AW28" s="64"/>
      <c r="AX28" s="65"/>
    </row>
    <row r="29" spans="2:50" ht="18" customHeight="1">
      <c r="B29" s="69"/>
      <c r="C29" s="109"/>
      <c r="D29" s="110"/>
      <c r="F29" s="110"/>
      <c r="H29" s="73"/>
      <c r="I29" s="74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V29" s="66"/>
      <c r="AW29" s="67"/>
      <c r="AX29" s="68"/>
    </row>
    <row r="30" spans="2:50" ht="18" customHeight="1">
      <c r="B30" s="69"/>
      <c r="C30" s="79">
        <v>12</v>
      </c>
      <c r="D30" s="104" t="s">
        <v>53</v>
      </c>
      <c r="F30" s="104" t="s">
        <v>54</v>
      </c>
      <c r="H30" s="84" t="s">
        <v>55</v>
      </c>
      <c r="I30" s="85" t="s">
        <v>28</v>
      </c>
      <c r="K30" s="7"/>
      <c r="L30" s="61"/>
      <c r="M30" s="62"/>
      <c r="N30" s="7"/>
      <c r="O30" s="61"/>
      <c r="P30" s="62"/>
      <c r="Q30" s="7"/>
      <c r="R30" s="61"/>
      <c r="S30" s="62"/>
      <c r="T30" s="7"/>
      <c r="U30" s="61"/>
      <c r="V30" s="62"/>
      <c r="W30" s="7"/>
      <c r="X30" s="61"/>
      <c r="Y30" s="62"/>
      <c r="Z30" s="7"/>
      <c r="AA30" s="61"/>
      <c r="AB30" s="62"/>
      <c r="AC30" s="7"/>
      <c r="AD30" s="61"/>
      <c r="AE30" s="62"/>
      <c r="AF30" s="7"/>
      <c r="AG30" s="61"/>
      <c r="AH30" s="62"/>
      <c r="AI30" s="7"/>
      <c r="AJ30" s="61"/>
      <c r="AK30" s="62"/>
      <c r="AL30" s="7"/>
      <c r="AM30" s="61"/>
      <c r="AN30" s="62"/>
      <c r="AO30" s="7"/>
      <c r="AP30" s="61"/>
      <c r="AQ30" s="62"/>
      <c r="AR30" s="7"/>
      <c r="AS30" s="61"/>
      <c r="AT30" s="62"/>
      <c r="AV30" s="63"/>
      <c r="AW30" s="64"/>
      <c r="AX30" s="65"/>
    </row>
    <row r="31" spans="2:50" ht="18" customHeight="1">
      <c r="B31" s="69"/>
      <c r="C31" s="79"/>
      <c r="D31" s="104"/>
      <c r="F31" s="104"/>
      <c r="H31" s="84"/>
      <c r="I31" s="85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V31" s="66"/>
      <c r="AW31" s="67"/>
      <c r="AX31" s="68"/>
    </row>
    <row r="32" spans="2:50" ht="6" customHeight="1">
      <c r="I32" s="8"/>
    </row>
    <row r="33" spans="2:50" ht="18" customHeight="1">
      <c r="B33" s="69" t="s">
        <v>56</v>
      </c>
      <c r="C33" s="79">
        <v>13</v>
      </c>
      <c r="D33" s="104" t="s">
        <v>57</v>
      </c>
      <c r="F33" s="104" t="s">
        <v>58</v>
      </c>
      <c r="H33" s="86">
        <v>0.85</v>
      </c>
      <c r="I33" s="85" t="s">
        <v>38</v>
      </c>
      <c r="K33" s="7"/>
      <c r="L33" s="61"/>
      <c r="M33" s="62"/>
      <c r="N33" s="7"/>
      <c r="O33" s="61"/>
      <c r="P33" s="62"/>
      <c r="Q33" s="7"/>
      <c r="R33" s="61"/>
      <c r="S33" s="62"/>
      <c r="T33" s="7"/>
      <c r="U33" s="61"/>
      <c r="V33" s="62"/>
      <c r="W33" s="7"/>
      <c r="X33" s="61"/>
      <c r="Y33" s="62"/>
      <c r="Z33" s="7"/>
      <c r="AA33" s="61"/>
      <c r="AB33" s="62"/>
      <c r="AC33" s="7"/>
      <c r="AD33" s="61"/>
      <c r="AE33" s="62"/>
      <c r="AF33" s="7"/>
      <c r="AG33" s="61"/>
      <c r="AH33" s="62"/>
      <c r="AI33" s="7"/>
      <c r="AJ33" s="61"/>
      <c r="AK33" s="62"/>
      <c r="AL33" s="7"/>
      <c r="AM33" s="61"/>
      <c r="AN33" s="62"/>
      <c r="AO33" s="7"/>
      <c r="AP33" s="61"/>
      <c r="AQ33" s="62"/>
      <c r="AR33" s="7"/>
      <c r="AS33" s="61"/>
      <c r="AT33" s="62"/>
      <c r="AV33" s="63"/>
      <c r="AW33" s="64"/>
      <c r="AX33" s="65"/>
    </row>
    <row r="34" spans="2:50" ht="18" customHeight="1">
      <c r="B34" s="69"/>
      <c r="C34" s="79"/>
      <c r="D34" s="104"/>
      <c r="F34" s="104"/>
      <c r="H34" s="84"/>
      <c r="I34" s="85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V34" s="66"/>
      <c r="AW34" s="67"/>
      <c r="AX34" s="68"/>
    </row>
    <row r="35" spans="2:50" ht="18" customHeight="1">
      <c r="B35" s="69"/>
      <c r="C35" s="79">
        <v>14</v>
      </c>
      <c r="D35" s="104" t="s">
        <v>59</v>
      </c>
      <c r="F35" s="104" t="s">
        <v>60</v>
      </c>
      <c r="H35" s="78">
        <v>1</v>
      </c>
      <c r="I35" s="85" t="s">
        <v>38</v>
      </c>
      <c r="K35" s="7"/>
      <c r="L35" s="61"/>
      <c r="M35" s="62"/>
      <c r="N35" s="7"/>
      <c r="O35" s="61"/>
      <c r="P35" s="62"/>
      <c r="Q35" s="7"/>
      <c r="R35" s="61"/>
      <c r="S35" s="62"/>
      <c r="T35" s="7"/>
      <c r="U35" s="61"/>
      <c r="V35" s="62"/>
      <c r="W35" s="7"/>
      <c r="X35" s="61"/>
      <c r="Y35" s="62"/>
      <c r="Z35" s="7"/>
      <c r="AA35" s="61"/>
      <c r="AB35" s="62"/>
      <c r="AC35" s="7"/>
      <c r="AD35" s="61"/>
      <c r="AE35" s="62"/>
      <c r="AF35" s="7"/>
      <c r="AG35" s="61"/>
      <c r="AH35" s="62"/>
      <c r="AI35" s="7"/>
      <c r="AJ35" s="61"/>
      <c r="AK35" s="62"/>
      <c r="AL35" s="7"/>
      <c r="AM35" s="61"/>
      <c r="AN35" s="62"/>
      <c r="AO35" s="7"/>
      <c r="AP35" s="61"/>
      <c r="AQ35" s="62"/>
      <c r="AR35" s="7"/>
      <c r="AS35" s="61"/>
      <c r="AT35" s="62"/>
      <c r="AV35" s="63"/>
      <c r="AW35" s="64"/>
      <c r="AX35" s="65"/>
    </row>
    <row r="36" spans="2:50" ht="18" customHeight="1">
      <c r="B36" s="69"/>
      <c r="C36" s="79"/>
      <c r="D36" s="104"/>
      <c r="F36" s="104"/>
      <c r="H36" s="73"/>
      <c r="I36" s="85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V36" s="66"/>
      <c r="AW36" s="67"/>
      <c r="AX36" s="68"/>
    </row>
    <row r="37" spans="2:50" ht="18" customHeight="1">
      <c r="B37" s="69"/>
      <c r="C37" s="100">
        <v>15</v>
      </c>
      <c r="D37" s="108" t="s">
        <v>61</v>
      </c>
      <c r="F37" s="108" t="s">
        <v>62</v>
      </c>
      <c r="H37" s="95">
        <v>0.95</v>
      </c>
      <c r="I37" s="97" t="s">
        <v>38</v>
      </c>
      <c r="K37" s="7"/>
      <c r="L37" s="61"/>
      <c r="M37" s="62"/>
      <c r="N37" s="7"/>
      <c r="O37" s="61"/>
      <c r="P37" s="62"/>
      <c r="Q37" s="7"/>
      <c r="R37" s="61"/>
      <c r="S37" s="62"/>
      <c r="T37" s="7"/>
      <c r="U37" s="61"/>
      <c r="V37" s="62"/>
      <c r="W37" s="7"/>
      <c r="X37" s="61"/>
      <c r="Y37" s="62"/>
      <c r="Z37" s="7"/>
      <c r="AA37" s="61"/>
      <c r="AB37" s="62"/>
      <c r="AC37" s="7"/>
      <c r="AD37" s="61"/>
      <c r="AE37" s="62"/>
      <c r="AF37" s="7"/>
      <c r="AG37" s="61"/>
      <c r="AH37" s="62"/>
      <c r="AI37" s="7"/>
      <c r="AJ37" s="61"/>
      <c r="AK37" s="62"/>
      <c r="AL37" s="7"/>
      <c r="AM37" s="61"/>
      <c r="AN37" s="62"/>
      <c r="AO37" s="7"/>
      <c r="AP37" s="61"/>
      <c r="AQ37" s="62"/>
      <c r="AR37" s="7"/>
      <c r="AS37" s="61"/>
      <c r="AT37" s="62"/>
      <c r="AV37" s="63"/>
      <c r="AW37" s="64"/>
      <c r="AX37" s="65"/>
    </row>
    <row r="38" spans="2:50" ht="18" customHeight="1">
      <c r="B38" s="69"/>
      <c r="C38" s="100"/>
      <c r="D38" s="108"/>
      <c r="F38" s="108"/>
      <c r="H38" s="96"/>
      <c r="I38" s="97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V38" s="66"/>
      <c r="AW38" s="67"/>
      <c r="AX38" s="68"/>
    </row>
    <row r="39" spans="2:50" ht="18" customHeight="1">
      <c r="B39" s="69"/>
      <c r="C39" s="100">
        <v>16</v>
      </c>
      <c r="D39" s="108" t="s">
        <v>63</v>
      </c>
      <c r="F39" s="108" t="s">
        <v>64</v>
      </c>
      <c r="H39" s="95">
        <v>1</v>
      </c>
      <c r="I39" s="97" t="s">
        <v>38</v>
      </c>
      <c r="K39" s="7"/>
      <c r="L39" s="61"/>
      <c r="M39" s="62"/>
      <c r="N39" s="7"/>
      <c r="O39" s="61"/>
      <c r="P39" s="62"/>
      <c r="Q39" s="7"/>
      <c r="R39" s="61"/>
      <c r="S39" s="62"/>
      <c r="T39" s="7"/>
      <c r="U39" s="61"/>
      <c r="V39" s="62"/>
      <c r="W39" s="7"/>
      <c r="X39" s="61"/>
      <c r="Y39" s="62"/>
      <c r="Z39" s="7"/>
      <c r="AA39" s="61"/>
      <c r="AB39" s="62"/>
      <c r="AC39" s="7"/>
      <c r="AD39" s="61"/>
      <c r="AE39" s="62"/>
      <c r="AF39" s="7"/>
      <c r="AG39" s="61"/>
      <c r="AH39" s="62"/>
      <c r="AI39" s="7"/>
      <c r="AJ39" s="61"/>
      <c r="AK39" s="62"/>
      <c r="AL39" s="7"/>
      <c r="AM39" s="61"/>
      <c r="AN39" s="62"/>
      <c r="AO39" s="7"/>
      <c r="AP39" s="61"/>
      <c r="AQ39" s="62"/>
      <c r="AR39" s="7"/>
      <c r="AS39" s="61"/>
      <c r="AT39" s="62"/>
      <c r="AV39" s="63"/>
      <c r="AW39" s="64"/>
      <c r="AX39" s="65"/>
    </row>
    <row r="40" spans="2:50" ht="18" customHeight="1">
      <c r="B40" s="69"/>
      <c r="C40" s="100"/>
      <c r="D40" s="108"/>
      <c r="F40" s="108"/>
      <c r="H40" s="96"/>
      <c r="I40" s="97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V40" s="66"/>
      <c r="AW40" s="67"/>
      <c r="AX40" s="68"/>
    </row>
    <row r="41" spans="2:50" ht="6.75" customHeight="1">
      <c r="I41" s="8"/>
    </row>
    <row r="42" spans="2:50" ht="15.75" customHeight="1">
      <c r="B42" s="69" t="s">
        <v>65</v>
      </c>
      <c r="C42" s="79">
        <v>17</v>
      </c>
      <c r="D42" s="104" t="s">
        <v>66</v>
      </c>
      <c r="F42" s="104" t="s">
        <v>67</v>
      </c>
      <c r="H42" s="84"/>
      <c r="I42" s="85" t="s">
        <v>38</v>
      </c>
      <c r="K42" s="7"/>
      <c r="L42" s="61"/>
      <c r="M42" s="62"/>
      <c r="N42" s="7"/>
      <c r="O42" s="61"/>
      <c r="P42" s="62"/>
      <c r="Q42" s="7"/>
      <c r="R42" s="61"/>
      <c r="S42" s="62"/>
      <c r="T42" s="7"/>
      <c r="U42" s="61"/>
      <c r="V42" s="62"/>
      <c r="W42" s="7"/>
      <c r="X42" s="61"/>
      <c r="Y42" s="62"/>
      <c r="Z42" s="7"/>
      <c r="AA42" s="61"/>
      <c r="AB42" s="62"/>
      <c r="AC42" s="7"/>
      <c r="AD42" s="61"/>
      <c r="AE42" s="62"/>
      <c r="AF42" s="7"/>
      <c r="AG42" s="61"/>
      <c r="AH42" s="62"/>
      <c r="AI42" s="7"/>
      <c r="AJ42" s="61"/>
      <c r="AK42" s="62"/>
      <c r="AL42" s="7"/>
      <c r="AM42" s="61"/>
      <c r="AN42" s="62"/>
      <c r="AO42" s="7"/>
      <c r="AP42" s="61"/>
      <c r="AQ42" s="62"/>
      <c r="AR42" s="7"/>
      <c r="AS42" s="61"/>
      <c r="AT42" s="62"/>
      <c r="AV42" s="63"/>
      <c r="AW42" s="64"/>
      <c r="AX42" s="65"/>
    </row>
    <row r="43" spans="2:50" ht="15.75" customHeight="1">
      <c r="B43" s="69"/>
      <c r="C43" s="79"/>
      <c r="D43" s="104"/>
      <c r="F43" s="104"/>
      <c r="H43" s="84"/>
      <c r="I43" s="85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V43" s="66"/>
      <c r="AW43" s="67"/>
      <c r="AX43" s="68"/>
    </row>
    <row r="44" spans="2:50" ht="20.25" customHeight="1">
      <c r="B44" s="69"/>
      <c r="C44" s="79">
        <v>18</v>
      </c>
      <c r="D44" s="104" t="s">
        <v>68</v>
      </c>
      <c r="F44" s="104" t="s">
        <v>69</v>
      </c>
      <c r="H44" s="78">
        <v>1</v>
      </c>
      <c r="I44" s="85" t="s">
        <v>28</v>
      </c>
      <c r="K44" s="7"/>
      <c r="L44" s="61"/>
      <c r="M44" s="62"/>
      <c r="N44" s="7"/>
      <c r="O44" s="61"/>
      <c r="P44" s="62"/>
      <c r="Q44" s="7"/>
      <c r="R44" s="61"/>
      <c r="S44" s="62"/>
      <c r="T44" s="7"/>
      <c r="U44" s="61"/>
      <c r="V44" s="62"/>
      <c r="W44" s="7"/>
      <c r="X44" s="61"/>
      <c r="Y44" s="62"/>
      <c r="Z44" s="7"/>
      <c r="AA44" s="61"/>
      <c r="AB44" s="62"/>
      <c r="AC44" s="7"/>
      <c r="AD44" s="61"/>
      <c r="AE44" s="62"/>
      <c r="AF44" s="7"/>
      <c r="AG44" s="61"/>
      <c r="AH44" s="62"/>
      <c r="AI44" s="7"/>
      <c r="AJ44" s="61"/>
      <c r="AK44" s="62"/>
      <c r="AL44" s="7"/>
      <c r="AM44" s="61"/>
      <c r="AN44" s="62"/>
      <c r="AO44" s="7"/>
      <c r="AP44" s="61"/>
      <c r="AQ44" s="62"/>
      <c r="AR44" s="7"/>
      <c r="AS44" s="61"/>
      <c r="AT44" s="62"/>
      <c r="AV44" s="63"/>
      <c r="AW44" s="64"/>
      <c r="AX44" s="65"/>
    </row>
    <row r="45" spans="2:50" ht="20.25" customHeight="1">
      <c r="B45" s="69"/>
      <c r="C45" s="79"/>
      <c r="D45" s="104"/>
      <c r="F45" s="104"/>
      <c r="H45" s="73"/>
      <c r="I45" s="85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V45" s="66"/>
      <c r="AW45" s="67"/>
      <c r="AX45" s="68"/>
    </row>
    <row r="46" spans="2:50" ht="24.75" customHeight="1">
      <c r="B46" s="69"/>
      <c r="C46" s="79">
        <v>19</v>
      </c>
      <c r="D46" s="104" t="s">
        <v>70</v>
      </c>
      <c r="F46" s="104" t="s">
        <v>71</v>
      </c>
      <c r="H46" s="84" t="s">
        <v>72</v>
      </c>
      <c r="I46" s="85" t="s">
        <v>28</v>
      </c>
      <c r="K46" s="7"/>
      <c r="L46" s="61"/>
      <c r="M46" s="62"/>
      <c r="N46" s="7"/>
      <c r="O46" s="61"/>
      <c r="P46" s="62"/>
      <c r="Q46" s="7"/>
      <c r="R46" s="61"/>
      <c r="S46" s="62"/>
      <c r="T46" s="7"/>
      <c r="U46" s="61"/>
      <c r="V46" s="62"/>
      <c r="W46" s="7"/>
      <c r="X46" s="61"/>
      <c r="Y46" s="62"/>
      <c r="Z46" s="7"/>
      <c r="AA46" s="61"/>
      <c r="AB46" s="62"/>
      <c r="AC46" s="7"/>
      <c r="AD46" s="61"/>
      <c r="AE46" s="62"/>
      <c r="AF46" s="7"/>
      <c r="AG46" s="61"/>
      <c r="AH46" s="62"/>
      <c r="AI46" s="7"/>
      <c r="AJ46" s="61"/>
      <c r="AK46" s="62"/>
      <c r="AL46" s="7"/>
      <c r="AM46" s="61"/>
      <c r="AN46" s="62"/>
      <c r="AO46" s="7"/>
      <c r="AP46" s="61"/>
      <c r="AQ46" s="62"/>
      <c r="AR46" s="7"/>
      <c r="AS46" s="61"/>
      <c r="AT46" s="62"/>
      <c r="AV46" s="63"/>
      <c r="AW46" s="64"/>
      <c r="AX46" s="65"/>
    </row>
    <row r="47" spans="2:50" ht="24.75" customHeight="1">
      <c r="B47" s="69"/>
      <c r="C47" s="79"/>
      <c r="D47" s="104"/>
      <c r="F47" s="104"/>
      <c r="H47" s="84"/>
      <c r="I47" s="85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V47" s="66"/>
      <c r="AW47" s="67"/>
      <c r="AX47" s="68"/>
    </row>
    <row r="48" spans="2:50" ht="24.75" customHeight="1">
      <c r="B48" s="69"/>
      <c r="C48" s="79">
        <v>20</v>
      </c>
      <c r="D48" s="104" t="s">
        <v>73</v>
      </c>
      <c r="F48" s="110" t="s">
        <v>74</v>
      </c>
      <c r="H48" s="121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3"/>
      <c r="AW48" s="64"/>
      <c r="AX48" s="65"/>
    </row>
    <row r="49" spans="2:50" ht="24.75" customHeight="1">
      <c r="B49" s="69"/>
      <c r="C49" s="79"/>
      <c r="D49" s="104"/>
      <c r="F49" s="110"/>
      <c r="H49" s="121"/>
      <c r="I49" s="85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V49" s="66"/>
      <c r="AW49" s="67"/>
      <c r="AX49" s="68"/>
    </row>
    <row r="50" spans="2:50" ht="21" customHeight="1">
      <c r="B50" s="69"/>
      <c r="C50" s="79">
        <v>21</v>
      </c>
      <c r="D50" s="104" t="s">
        <v>75</v>
      </c>
      <c r="F50" s="104" t="s">
        <v>76</v>
      </c>
      <c r="H50" s="120">
        <v>5.5</v>
      </c>
      <c r="I50" s="85" t="s">
        <v>28</v>
      </c>
      <c r="K50" s="7"/>
      <c r="L50" s="61"/>
      <c r="M50" s="62"/>
      <c r="N50" s="7"/>
      <c r="O50" s="61"/>
      <c r="P50" s="62"/>
      <c r="Q50" s="7"/>
      <c r="R50" s="61"/>
      <c r="S50" s="62"/>
      <c r="T50" s="7"/>
      <c r="U50" s="61"/>
      <c r="V50" s="62"/>
      <c r="W50" s="7"/>
      <c r="X50" s="61"/>
      <c r="Y50" s="62"/>
      <c r="Z50" s="7"/>
      <c r="AA50" s="61"/>
      <c r="AB50" s="62"/>
      <c r="AC50" s="7"/>
      <c r="AD50" s="61"/>
      <c r="AE50" s="62"/>
      <c r="AF50" s="7"/>
      <c r="AG50" s="61"/>
      <c r="AH50" s="62"/>
      <c r="AI50" s="7"/>
      <c r="AJ50" s="61"/>
      <c r="AK50" s="62"/>
      <c r="AL50" s="7"/>
      <c r="AM50" s="61"/>
      <c r="AN50" s="62"/>
      <c r="AO50" s="7"/>
      <c r="AP50" s="61"/>
      <c r="AQ50" s="62"/>
      <c r="AR50" s="7"/>
      <c r="AS50" s="61"/>
      <c r="AT50" s="62"/>
      <c r="AV50" s="63"/>
      <c r="AW50" s="64"/>
      <c r="AX50" s="65"/>
    </row>
    <row r="51" spans="2:50" ht="21" customHeight="1">
      <c r="B51" s="69"/>
      <c r="C51" s="79"/>
      <c r="D51" s="104"/>
      <c r="F51" s="104"/>
      <c r="H51" s="120"/>
      <c r="I51" s="85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V51" s="66"/>
      <c r="AW51" s="67"/>
      <c r="AX51" s="68"/>
    </row>
    <row r="52" spans="2:50" ht="20.25" customHeight="1">
      <c r="B52" s="69"/>
      <c r="C52" s="79">
        <v>22</v>
      </c>
      <c r="D52" s="104" t="s">
        <v>77</v>
      </c>
      <c r="F52" s="104" t="s">
        <v>78</v>
      </c>
      <c r="H52" s="121">
        <v>3</v>
      </c>
      <c r="I52" s="85" t="s">
        <v>28</v>
      </c>
      <c r="K52" s="7"/>
      <c r="L52" s="61"/>
      <c r="M52" s="62"/>
      <c r="N52" s="7"/>
      <c r="O52" s="61"/>
      <c r="P52" s="62"/>
      <c r="Q52" s="7"/>
      <c r="R52" s="61"/>
      <c r="S52" s="62"/>
      <c r="T52" s="7"/>
      <c r="U52" s="61"/>
      <c r="V52" s="62"/>
      <c r="W52" s="7"/>
      <c r="X52" s="61"/>
      <c r="Y52" s="62"/>
      <c r="Z52" s="7"/>
      <c r="AA52" s="61"/>
      <c r="AB52" s="62"/>
      <c r="AC52" s="7"/>
      <c r="AD52" s="61"/>
      <c r="AE52" s="62"/>
      <c r="AF52" s="7"/>
      <c r="AG52" s="61"/>
      <c r="AH52" s="62"/>
      <c r="AI52" s="7"/>
      <c r="AJ52" s="61"/>
      <c r="AK52" s="62"/>
      <c r="AL52" s="7"/>
      <c r="AM52" s="61"/>
      <c r="AN52" s="62"/>
      <c r="AO52" s="7"/>
      <c r="AP52" s="61"/>
      <c r="AQ52" s="62"/>
      <c r="AR52" s="7"/>
      <c r="AS52" s="61"/>
      <c r="AT52" s="62"/>
      <c r="AV52" s="63"/>
      <c r="AW52" s="64"/>
      <c r="AX52" s="65"/>
    </row>
    <row r="53" spans="2:50" ht="20.25" customHeight="1">
      <c r="B53" s="69"/>
      <c r="C53" s="79"/>
      <c r="D53" s="104"/>
      <c r="F53" s="104"/>
      <c r="H53" s="121"/>
      <c r="I53" s="85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V53" s="66"/>
      <c r="AW53" s="67"/>
      <c r="AX53" s="68"/>
    </row>
    <row r="54" spans="2:50" ht="20.25" customHeight="1">
      <c r="B54" s="69"/>
      <c r="C54" s="79">
        <v>23</v>
      </c>
      <c r="D54" s="104" t="s">
        <v>79</v>
      </c>
      <c r="F54" s="110" t="s">
        <v>80</v>
      </c>
      <c r="H54" s="84">
        <v>15</v>
      </c>
      <c r="I54" s="85" t="s">
        <v>38</v>
      </c>
      <c r="K54" s="63"/>
      <c r="L54" s="64"/>
      <c r="M54" s="65"/>
      <c r="N54" s="63"/>
      <c r="O54" s="64"/>
      <c r="P54" s="65"/>
      <c r="Q54" s="63"/>
      <c r="R54" s="64"/>
      <c r="S54" s="65"/>
      <c r="T54" s="63"/>
      <c r="U54" s="64"/>
      <c r="V54" s="65"/>
      <c r="W54" s="63"/>
      <c r="X54" s="64"/>
      <c r="Y54" s="65"/>
      <c r="Z54" s="63"/>
      <c r="AA54" s="64"/>
      <c r="AB54" s="65"/>
      <c r="AC54" s="63"/>
      <c r="AD54" s="64"/>
      <c r="AE54" s="65"/>
      <c r="AF54" s="63"/>
      <c r="AG54" s="64"/>
      <c r="AH54" s="65"/>
      <c r="AI54" s="63"/>
      <c r="AJ54" s="64"/>
      <c r="AK54" s="65"/>
      <c r="AL54" s="63"/>
      <c r="AM54" s="64"/>
      <c r="AN54" s="65"/>
      <c r="AO54" s="63"/>
      <c r="AP54" s="64"/>
      <c r="AQ54" s="65"/>
      <c r="AR54" s="63"/>
      <c r="AS54" s="64"/>
      <c r="AT54" s="65"/>
      <c r="AV54" s="63"/>
      <c r="AW54" s="64"/>
      <c r="AX54" s="65"/>
    </row>
    <row r="55" spans="2:50" ht="20.25" customHeight="1">
      <c r="B55" s="69"/>
      <c r="C55" s="79"/>
      <c r="D55" s="104"/>
      <c r="F55" s="110"/>
      <c r="H55" s="84"/>
      <c r="I55" s="85"/>
      <c r="K55" s="66"/>
      <c r="L55" s="67"/>
      <c r="M55" s="68"/>
      <c r="N55" s="66"/>
      <c r="O55" s="67"/>
      <c r="P55" s="68"/>
      <c r="Q55" s="66"/>
      <c r="R55" s="67"/>
      <c r="S55" s="68"/>
      <c r="T55" s="66"/>
      <c r="U55" s="67"/>
      <c r="V55" s="68"/>
      <c r="W55" s="66"/>
      <c r="X55" s="67"/>
      <c r="Y55" s="68"/>
      <c r="Z55" s="66"/>
      <c r="AA55" s="67"/>
      <c r="AB55" s="68"/>
      <c r="AC55" s="66"/>
      <c r="AD55" s="67"/>
      <c r="AE55" s="68"/>
      <c r="AF55" s="66"/>
      <c r="AG55" s="67"/>
      <c r="AH55" s="68"/>
      <c r="AI55" s="66"/>
      <c r="AJ55" s="67"/>
      <c r="AK55" s="68"/>
      <c r="AL55" s="66"/>
      <c r="AM55" s="67"/>
      <c r="AN55" s="68"/>
      <c r="AO55" s="66"/>
      <c r="AP55" s="67"/>
      <c r="AQ55" s="68"/>
      <c r="AR55" s="66"/>
      <c r="AS55" s="67"/>
      <c r="AT55" s="68"/>
      <c r="AV55" s="66"/>
      <c r="AW55" s="67"/>
      <c r="AX55" s="68"/>
    </row>
    <row r="56" spans="2:50" ht="20.25" customHeight="1">
      <c r="B56" s="69"/>
      <c r="C56" s="79">
        <v>24</v>
      </c>
      <c r="D56" s="104" t="s">
        <v>81</v>
      </c>
      <c r="F56" s="104" t="s">
        <v>82</v>
      </c>
      <c r="H56" s="78">
        <v>0.85</v>
      </c>
      <c r="I56" s="85" t="s">
        <v>28</v>
      </c>
      <c r="K56" s="7"/>
      <c r="L56" s="61"/>
      <c r="M56" s="62"/>
      <c r="N56" s="7"/>
      <c r="O56" s="61"/>
      <c r="P56" s="62"/>
      <c r="Q56" s="7"/>
      <c r="R56" s="61"/>
      <c r="S56" s="62"/>
      <c r="T56" s="7"/>
      <c r="U56" s="61"/>
      <c r="V56" s="62"/>
      <c r="W56" s="7"/>
      <c r="X56" s="61"/>
      <c r="Y56" s="62"/>
      <c r="Z56" s="7"/>
      <c r="AA56" s="61"/>
      <c r="AB56" s="62"/>
      <c r="AC56" s="7"/>
      <c r="AD56" s="61"/>
      <c r="AE56" s="62"/>
      <c r="AF56" s="7"/>
      <c r="AG56" s="61"/>
      <c r="AH56" s="62"/>
      <c r="AI56" s="7"/>
      <c r="AJ56" s="61"/>
      <c r="AK56" s="62"/>
      <c r="AL56" s="7"/>
      <c r="AM56" s="61"/>
      <c r="AN56" s="62"/>
      <c r="AO56" s="7"/>
      <c r="AP56" s="61"/>
      <c r="AQ56" s="62"/>
      <c r="AR56" s="7"/>
      <c r="AS56" s="61"/>
      <c r="AT56" s="62"/>
      <c r="AV56" s="63"/>
      <c r="AW56" s="64"/>
      <c r="AX56" s="65"/>
    </row>
    <row r="57" spans="2:50" ht="20.25" customHeight="1">
      <c r="B57" s="69"/>
      <c r="C57" s="79"/>
      <c r="D57" s="104"/>
      <c r="F57" s="104"/>
      <c r="H57" s="73"/>
      <c r="I57" s="85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V57" s="66"/>
      <c r="AW57" s="67"/>
      <c r="AX57" s="68"/>
    </row>
    <row r="58" spans="2:50" ht="21.75" customHeight="1">
      <c r="B58" s="69"/>
      <c r="C58" s="116">
        <v>25</v>
      </c>
      <c r="D58" s="110" t="s">
        <v>83</v>
      </c>
      <c r="F58" s="110" t="s">
        <v>84</v>
      </c>
      <c r="H58" s="73" t="s">
        <v>72</v>
      </c>
      <c r="I58" s="74" t="s">
        <v>38</v>
      </c>
      <c r="K58" s="7"/>
      <c r="L58" s="61"/>
      <c r="M58" s="62"/>
      <c r="N58" s="7"/>
      <c r="O58" s="61"/>
      <c r="P58" s="62"/>
      <c r="Q58" s="7"/>
      <c r="R58" s="61"/>
      <c r="S58" s="62"/>
      <c r="T58" s="7"/>
      <c r="U58" s="61"/>
      <c r="V58" s="62"/>
      <c r="W58" s="7"/>
      <c r="X58" s="61"/>
      <c r="Y58" s="62"/>
      <c r="Z58" s="7"/>
      <c r="AA58" s="61"/>
      <c r="AB58" s="62"/>
      <c r="AC58" s="7"/>
      <c r="AD58" s="61"/>
      <c r="AE58" s="62"/>
      <c r="AF58" s="7"/>
      <c r="AG58" s="61"/>
      <c r="AH58" s="62"/>
      <c r="AI58" s="7"/>
      <c r="AJ58" s="61"/>
      <c r="AK58" s="62"/>
      <c r="AL58" s="7"/>
      <c r="AM58" s="61"/>
      <c r="AN58" s="62"/>
      <c r="AO58" s="7"/>
      <c r="AP58" s="61"/>
      <c r="AQ58" s="62"/>
      <c r="AR58" s="7"/>
      <c r="AS58" s="61"/>
      <c r="AT58" s="62"/>
      <c r="AV58" s="63"/>
      <c r="AW58" s="64"/>
      <c r="AX58" s="65"/>
    </row>
    <row r="59" spans="2:50" ht="21.75" customHeight="1">
      <c r="B59" s="69"/>
      <c r="C59" s="116"/>
      <c r="D59" s="110"/>
      <c r="F59" s="110"/>
      <c r="H59" s="73"/>
      <c r="I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V59" s="66"/>
      <c r="AW59" s="67"/>
      <c r="AX59" s="68"/>
    </row>
    <row r="60" spans="2:50" ht="18" customHeight="1">
      <c r="B60" s="69"/>
      <c r="C60" s="100">
        <v>26</v>
      </c>
      <c r="D60" s="108" t="s">
        <v>63</v>
      </c>
      <c r="F60" s="108" t="s">
        <v>85</v>
      </c>
      <c r="H60" s="95">
        <v>1</v>
      </c>
      <c r="I60" s="97" t="s">
        <v>28</v>
      </c>
      <c r="K60" s="7"/>
      <c r="L60" s="61"/>
      <c r="M60" s="62"/>
      <c r="N60" s="7"/>
      <c r="O60" s="61"/>
      <c r="P60" s="62"/>
      <c r="Q60" s="7"/>
      <c r="R60" s="61"/>
      <c r="S60" s="62"/>
      <c r="T60" s="7"/>
      <c r="U60" s="61"/>
      <c r="V60" s="62"/>
      <c r="W60" s="7"/>
      <c r="X60" s="61"/>
      <c r="Y60" s="62"/>
      <c r="Z60" s="7"/>
      <c r="AA60" s="61"/>
      <c r="AB60" s="62"/>
      <c r="AC60" s="7"/>
      <c r="AD60" s="61"/>
      <c r="AE60" s="62"/>
      <c r="AF60" s="7"/>
      <c r="AG60" s="61"/>
      <c r="AH60" s="62"/>
      <c r="AI60" s="7"/>
      <c r="AJ60" s="61"/>
      <c r="AK60" s="62"/>
      <c r="AL60" s="7"/>
      <c r="AM60" s="61"/>
      <c r="AN60" s="62"/>
      <c r="AO60" s="7"/>
      <c r="AP60" s="61"/>
      <c r="AQ60" s="62"/>
      <c r="AR60" s="7"/>
      <c r="AS60" s="61"/>
      <c r="AT60" s="62"/>
      <c r="AV60" s="63"/>
      <c r="AW60" s="64"/>
      <c r="AX60" s="65"/>
    </row>
    <row r="61" spans="2:50" ht="18" customHeight="1">
      <c r="B61" s="69"/>
      <c r="C61" s="100"/>
      <c r="D61" s="108"/>
      <c r="F61" s="108"/>
      <c r="H61" s="96"/>
      <c r="I61" s="97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V61" s="66"/>
      <c r="AW61" s="67"/>
      <c r="AX61" s="68"/>
    </row>
    <row r="62" spans="2:50" ht="6" customHeight="1">
      <c r="I62" s="8"/>
    </row>
    <row r="63" spans="2:50">
      <c r="B63" s="69" t="s">
        <v>86</v>
      </c>
      <c r="C63" s="79">
        <v>27</v>
      </c>
      <c r="D63" s="104" t="s">
        <v>87</v>
      </c>
      <c r="F63" s="104" t="s">
        <v>88</v>
      </c>
      <c r="H63" s="86">
        <v>1</v>
      </c>
      <c r="I63" s="85" t="s">
        <v>28</v>
      </c>
      <c r="K63" s="7"/>
      <c r="L63" s="61"/>
      <c r="M63" s="62"/>
      <c r="N63" s="7"/>
      <c r="O63" s="61"/>
      <c r="P63" s="62"/>
      <c r="Q63" s="7"/>
      <c r="R63" s="61"/>
      <c r="S63" s="62"/>
      <c r="T63" s="7"/>
      <c r="U63" s="61"/>
      <c r="V63" s="62"/>
      <c r="W63" s="7"/>
      <c r="X63" s="61"/>
      <c r="Y63" s="62"/>
      <c r="Z63" s="7"/>
      <c r="AA63" s="61"/>
      <c r="AB63" s="62"/>
      <c r="AC63" s="7"/>
      <c r="AD63" s="61"/>
      <c r="AE63" s="62"/>
      <c r="AF63" s="7"/>
      <c r="AG63" s="61"/>
      <c r="AH63" s="62"/>
      <c r="AI63" s="7"/>
      <c r="AJ63" s="61"/>
      <c r="AK63" s="62"/>
      <c r="AL63" s="7"/>
      <c r="AM63" s="61"/>
      <c r="AN63" s="62"/>
      <c r="AO63" s="7"/>
      <c r="AP63" s="61"/>
      <c r="AQ63" s="62"/>
      <c r="AR63" s="7"/>
      <c r="AS63" s="61"/>
      <c r="AT63" s="62"/>
      <c r="AV63" s="63"/>
      <c r="AW63" s="64"/>
      <c r="AX63" s="65"/>
    </row>
    <row r="64" spans="2:50">
      <c r="B64" s="69"/>
      <c r="C64" s="79"/>
      <c r="D64" s="104"/>
      <c r="F64" s="104"/>
      <c r="H64" s="84"/>
      <c r="I64" s="8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V64" s="66"/>
      <c r="AW64" s="67"/>
      <c r="AX64" s="68"/>
    </row>
    <row r="65" spans="2:50">
      <c r="B65" s="69"/>
      <c r="C65" s="79">
        <v>28</v>
      </c>
      <c r="D65" s="104" t="s">
        <v>89</v>
      </c>
      <c r="F65" s="104" t="s">
        <v>90</v>
      </c>
      <c r="H65" s="84" t="s">
        <v>91</v>
      </c>
      <c r="I65" s="85" t="s">
        <v>38</v>
      </c>
      <c r="K65" s="7"/>
      <c r="L65" s="61"/>
      <c r="M65" s="62"/>
      <c r="N65" s="7"/>
      <c r="O65" s="61"/>
      <c r="P65" s="62"/>
      <c r="Q65" s="7"/>
      <c r="R65" s="61"/>
      <c r="S65" s="62"/>
      <c r="T65" s="7"/>
      <c r="U65" s="61"/>
      <c r="V65" s="62"/>
      <c r="W65" s="7"/>
      <c r="X65" s="61"/>
      <c r="Y65" s="62"/>
      <c r="Z65" s="7"/>
      <c r="AA65" s="61"/>
      <c r="AB65" s="62"/>
      <c r="AC65" s="7"/>
      <c r="AD65" s="61"/>
      <c r="AE65" s="62"/>
      <c r="AF65" s="7"/>
      <c r="AG65" s="61"/>
      <c r="AH65" s="62"/>
      <c r="AI65" s="7"/>
      <c r="AJ65" s="61"/>
      <c r="AK65" s="62"/>
      <c r="AL65" s="7"/>
      <c r="AM65" s="61"/>
      <c r="AN65" s="62"/>
      <c r="AO65" s="7"/>
      <c r="AP65" s="61"/>
      <c r="AQ65" s="62"/>
      <c r="AR65" s="7"/>
      <c r="AS65" s="61"/>
      <c r="AT65" s="62"/>
      <c r="AV65" s="63"/>
      <c r="AW65" s="64"/>
      <c r="AX65" s="65"/>
    </row>
    <row r="66" spans="2:50">
      <c r="B66" s="69"/>
      <c r="C66" s="79"/>
      <c r="D66" s="104"/>
      <c r="F66" s="104"/>
      <c r="H66" s="84"/>
      <c r="I66" s="8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1"/>
      <c r="AS66" s="98"/>
      <c r="AT66" s="62"/>
      <c r="AV66" s="66"/>
      <c r="AW66" s="67"/>
      <c r="AX66" s="68"/>
    </row>
    <row r="67" spans="2:50">
      <c r="B67" s="69"/>
      <c r="C67" s="79">
        <v>29</v>
      </c>
      <c r="D67" s="104" t="s">
        <v>92</v>
      </c>
      <c r="F67" s="104" t="s">
        <v>93</v>
      </c>
      <c r="H67" s="84" t="s">
        <v>94</v>
      </c>
      <c r="I67" s="85" t="s">
        <v>28</v>
      </c>
      <c r="K67" s="7"/>
      <c r="L67" s="61"/>
      <c r="M67" s="62"/>
      <c r="N67" s="7"/>
      <c r="O67" s="61"/>
      <c r="P67" s="62"/>
      <c r="Q67" s="7"/>
      <c r="R67" s="61"/>
      <c r="S67" s="62"/>
      <c r="T67" s="7"/>
      <c r="U67" s="61"/>
      <c r="V67" s="62"/>
      <c r="W67" s="7"/>
      <c r="X67" s="61"/>
      <c r="Y67" s="62"/>
      <c r="Z67" s="7"/>
      <c r="AA67" s="61"/>
      <c r="AB67" s="62"/>
      <c r="AC67" s="7"/>
      <c r="AD67" s="61"/>
      <c r="AE67" s="62"/>
      <c r="AF67" s="7"/>
      <c r="AG67" s="61"/>
      <c r="AH67" s="62"/>
      <c r="AI67" s="7"/>
      <c r="AJ67" s="61"/>
      <c r="AK67" s="62"/>
      <c r="AL67" s="7"/>
      <c r="AM67" s="61"/>
      <c r="AN67" s="62"/>
      <c r="AO67" s="7"/>
      <c r="AP67" s="61"/>
      <c r="AQ67" s="62"/>
      <c r="AR67" s="7"/>
      <c r="AS67" s="61"/>
      <c r="AT67" s="62"/>
      <c r="AV67" s="63"/>
      <c r="AW67" s="64"/>
      <c r="AX67" s="65"/>
    </row>
    <row r="68" spans="2:50">
      <c r="B68" s="69"/>
      <c r="C68" s="79"/>
      <c r="D68" s="104"/>
      <c r="F68" s="104"/>
      <c r="H68" s="84"/>
      <c r="I68" s="8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1"/>
      <c r="AJ68" s="98"/>
      <c r="AK68" s="62"/>
      <c r="AL68" s="60"/>
      <c r="AM68" s="60"/>
      <c r="AN68" s="60"/>
      <c r="AO68" s="60"/>
      <c r="AP68" s="60"/>
      <c r="AQ68" s="60"/>
      <c r="AR68" s="60"/>
      <c r="AS68" s="60"/>
      <c r="AT68" s="60"/>
      <c r="AV68" s="66"/>
      <c r="AW68" s="67"/>
      <c r="AX68" s="68"/>
    </row>
    <row r="69" spans="2:50">
      <c r="B69" s="69"/>
      <c r="C69" s="100">
        <v>30</v>
      </c>
      <c r="D69" s="108" t="s">
        <v>63</v>
      </c>
      <c r="F69" s="108" t="s">
        <v>95</v>
      </c>
      <c r="H69" s="95">
        <v>1</v>
      </c>
      <c r="I69" s="97" t="s">
        <v>28</v>
      </c>
      <c r="K69" s="7"/>
      <c r="L69" s="61"/>
      <c r="M69" s="62"/>
      <c r="N69" s="7"/>
      <c r="O69" s="61"/>
      <c r="P69" s="62"/>
      <c r="Q69" s="7"/>
      <c r="R69" s="61"/>
      <c r="S69" s="62"/>
      <c r="T69" s="7"/>
      <c r="U69" s="61"/>
      <c r="V69" s="62"/>
      <c r="W69" s="7"/>
      <c r="X69" s="61"/>
      <c r="Y69" s="62"/>
      <c r="Z69" s="7"/>
      <c r="AA69" s="61"/>
      <c r="AB69" s="62"/>
      <c r="AC69" s="7"/>
      <c r="AD69" s="61"/>
      <c r="AE69" s="62"/>
      <c r="AF69" s="7"/>
      <c r="AG69" s="61"/>
      <c r="AH69" s="62"/>
      <c r="AI69" s="7"/>
      <c r="AJ69" s="61"/>
      <c r="AK69" s="62"/>
      <c r="AL69" s="7"/>
      <c r="AM69" s="61"/>
      <c r="AN69" s="62"/>
      <c r="AO69" s="7"/>
      <c r="AP69" s="61"/>
      <c r="AQ69" s="62"/>
      <c r="AR69" s="7"/>
      <c r="AS69" s="61"/>
      <c r="AT69" s="62"/>
      <c r="AV69" s="63"/>
      <c r="AW69" s="64"/>
      <c r="AX69" s="65"/>
    </row>
    <row r="70" spans="2:50">
      <c r="B70" s="69"/>
      <c r="C70" s="100"/>
      <c r="D70" s="108"/>
      <c r="F70" s="108"/>
      <c r="H70" s="96"/>
      <c r="I70" s="97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V70" s="66"/>
      <c r="AW70" s="67"/>
      <c r="AX70" s="68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69" t="s">
        <v>96</v>
      </c>
      <c r="C72" s="79">
        <v>31</v>
      </c>
      <c r="D72" s="104" t="s">
        <v>97</v>
      </c>
      <c r="F72" s="104" t="s">
        <v>98</v>
      </c>
      <c r="H72" s="78">
        <v>0.8</v>
      </c>
      <c r="I72" s="85" t="s">
        <v>38</v>
      </c>
      <c r="K72" s="7"/>
      <c r="L72" s="61"/>
      <c r="M72" s="62"/>
      <c r="N72" s="7"/>
      <c r="O72" s="61"/>
      <c r="P72" s="62"/>
      <c r="Q72" s="7"/>
      <c r="R72" s="61"/>
      <c r="S72" s="62"/>
      <c r="T72" s="7"/>
      <c r="U72" s="61"/>
      <c r="V72" s="62"/>
      <c r="W72" s="7"/>
      <c r="X72" s="61"/>
      <c r="Y72" s="62"/>
      <c r="Z72" s="7"/>
      <c r="AA72" s="61"/>
      <c r="AB72" s="62"/>
      <c r="AC72" s="7"/>
      <c r="AD72" s="61"/>
      <c r="AE72" s="62"/>
      <c r="AF72" s="7"/>
      <c r="AG72" s="61"/>
      <c r="AH72" s="62"/>
      <c r="AI72" s="7"/>
      <c r="AJ72" s="61"/>
      <c r="AK72" s="62"/>
      <c r="AL72" s="7"/>
      <c r="AM72" s="61"/>
      <c r="AN72" s="62"/>
      <c r="AO72" s="7"/>
      <c r="AP72" s="61"/>
      <c r="AQ72" s="62"/>
      <c r="AR72" s="7"/>
      <c r="AS72" s="61"/>
      <c r="AT72" s="62"/>
      <c r="AV72" s="63"/>
      <c r="AW72" s="64"/>
      <c r="AX72" s="65"/>
    </row>
    <row r="73" spans="2:50">
      <c r="B73" s="69"/>
      <c r="C73" s="79"/>
      <c r="D73" s="104"/>
      <c r="F73" s="104"/>
      <c r="H73" s="73"/>
      <c r="I73" s="8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V73" s="66"/>
      <c r="AW73" s="67"/>
      <c r="AX73" s="68"/>
    </row>
    <row r="74" spans="2:50">
      <c r="B74" s="69"/>
      <c r="C74" s="79">
        <v>32</v>
      </c>
      <c r="D74" s="104" t="s">
        <v>99</v>
      </c>
      <c r="F74" s="104" t="s">
        <v>100</v>
      </c>
      <c r="H74" s="84" t="s">
        <v>101</v>
      </c>
      <c r="I74" s="85" t="s">
        <v>28</v>
      </c>
      <c r="K74" s="7"/>
      <c r="L74" s="61"/>
      <c r="M74" s="62"/>
      <c r="N74" s="7"/>
      <c r="O74" s="61"/>
      <c r="P74" s="62"/>
      <c r="Q74" s="7"/>
      <c r="R74" s="61"/>
      <c r="S74" s="62"/>
      <c r="T74" s="7"/>
      <c r="U74" s="61"/>
      <c r="V74" s="62"/>
      <c r="W74" s="7"/>
      <c r="X74" s="61"/>
      <c r="Y74" s="62"/>
      <c r="Z74" s="7"/>
      <c r="AA74" s="61"/>
      <c r="AB74" s="62"/>
      <c r="AC74" s="7"/>
      <c r="AD74" s="61"/>
      <c r="AE74" s="62"/>
      <c r="AF74" s="7"/>
      <c r="AG74" s="61"/>
      <c r="AH74" s="62"/>
      <c r="AI74" s="7"/>
      <c r="AJ74" s="61"/>
      <c r="AK74" s="62"/>
      <c r="AL74" s="7"/>
      <c r="AM74" s="61"/>
      <c r="AN74" s="62"/>
      <c r="AO74" s="7"/>
      <c r="AP74" s="61"/>
      <c r="AQ74" s="62"/>
      <c r="AR74" s="7"/>
      <c r="AS74" s="61"/>
      <c r="AT74" s="62"/>
      <c r="AV74" s="63"/>
      <c r="AW74" s="64"/>
      <c r="AX74" s="65"/>
    </row>
    <row r="75" spans="2:50">
      <c r="B75" s="69"/>
      <c r="C75" s="79"/>
      <c r="D75" s="104"/>
      <c r="F75" s="104"/>
      <c r="H75" s="84"/>
      <c r="I75" s="8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V75" s="66"/>
      <c r="AW75" s="67"/>
      <c r="AX75" s="68"/>
    </row>
    <row r="76" spans="2:50">
      <c r="B76" s="69"/>
      <c r="C76" s="79">
        <v>33</v>
      </c>
      <c r="D76" s="104" t="s">
        <v>102</v>
      </c>
      <c r="F76" s="104" t="s">
        <v>103</v>
      </c>
      <c r="H76" s="117" t="s">
        <v>104</v>
      </c>
      <c r="I76" s="85" t="s">
        <v>38</v>
      </c>
      <c r="K76" s="7"/>
      <c r="L76" s="61"/>
      <c r="M76" s="62"/>
      <c r="N76" s="7"/>
      <c r="O76" s="61"/>
      <c r="P76" s="62"/>
      <c r="Q76" s="7"/>
      <c r="R76" s="61"/>
      <c r="S76" s="62"/>
      <c r="T76" s="7"/>
      <c r="U76" s="61"/>
      <c r="V76" s="62"/>
      <c r="W76" s="7"/>
      <c r="X76" s="61"/>
      <c r="Y76" s="62"/>
      <c r="Z76" s="7"/>
      <c r="AA76" s="61"/>
      <c r="AB76" s="62"/>
      <c r="AC76" s="7"/>
      <c r="AD76" s="61"/>
      <c r="AE76" s="62"/>
      <c r="AF76" s="7"/>
      <c r="AG76" s="61"/>
      <c r="AH76" s="62"/>
      <c r="AI76" s="7"/>
      <c r="AJ76" s="61"/>
      <c r="AK76" s="62"/>
      <c r="AL76" s="7"/>
      <c r="AM76" s="61"/>
      <c r="AN76" s="62"/>
      <c r="AO76" s="7"/>
      <c r="AP76" s="61"/>
      <c r="AQ76" s="62"/>
      <c r="AR76" s="7"/>
      <c r="AS76" s="61"/>
      <c r="AT76" s="62"/>
      <c r="AV76" s="63"/>
      <c r="AW76" s="64"/>
      <c r="AX76" s="65"/>
    </row>
    <row r="77" spans="2:50">
      <c r="B77" s="69"/>
      <c r="C77" s="79"/>
      <c r="D77" s="104"/>
      <c r="F77" s="104"/>
      <c r="H77" s="117"/>
      <c r="I77" s="8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V77" s="66"/>
      <c r="AW77" s="67"/>
      <c r="AX77" s="68"/>
    </row>
    <row r="78" spans="2:50">
      <c r="B78" s="69"/>
      <c r="C78" s="79">
        <v>34</v>
      </c>
      <c r="D78" s="104" t="s">
        <v>105</v>
      </c>
      <c r="F78" s="104" t="s">
        <v>106</v>
      </c>
      <c r="H78" s="118">
        <v>7</v>
      </c>
      <c r="I78" s="85" t="s">
        <v>38</v>
      </c>
      <c r="K78" s="7"/>
      <c r="L78" s="61"/>
      <c r="M78" s="62"/>
      <c r="N78" s="7"/>
      <c r="O78" s="61"/>
      <c r="P78" s="62"/>
      <c r="Q78" s="7"/>
      <c r="R78" s="61"/>
      <c r="S78" s="62"/>
      <c r="T78" s="7"/>
      <c r="U78" s="61"/>
      <c r="V78" s="62"/>
      <c r="W78" s="7"/>
      <c r="X78" s="61"/>
      <c r="Y78" s="62"/>
      <c r="Z78" s="7"/>
      <c r="AA78" s="61"/>
      <c r="AB78" s="62"/>
      <c r="AC78" s="7"/>
      <c r="AD78" s="61"/>
      <c r="AE78" s="62"/>
      <c r="AF78" s="7"/>
      <c r="AG78" s="61"/>
      <c r="AH78" s="62"/>
      <c r="AI78" s="7"/>
      <c r="AJ78" s="61"/>
      <c r="AK78" s="62"/>
      <c r="AL78" s="7"/>
      <c r="AM78" s="61"/>
      <c r="AN78" s="62"/>
      <c r="AO78" s="7"/>
      <c r="AP78" s="61"/>
      <c r="AQ78" s="62"/>
      <c r="AR78" s="7"/>
      <c r="AS78" s="61"/>
      <c r="AT78" s="62"/>
      <c r="AV78" s="63"/>
      <c r="AW78" s="64"/>
      <c r="AX78" s="65"/>
    </row>
    <row r="79" spans="2:50">
      <c r="B79" s="69"/>
      <c r="C79" s="79"/>
      <c r="D79" s="104"/>
      <c r="F79" s="104"/>
      <c r="H79" s="118"/>
      <c r="I79" s="8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V79" s="66"/>
      <c r="AW79" s="67"/>
      <c r="AX79" s="68"/>
    </row>
    <row r="80" spans="2:50">
      <c r="B80" s="69"/>
      <c r="C80" s="79">
        <v>35</v>
      </c>
      <c r="D80" s="104" t="s">
        <v>107</v>
      </c>
      <c r="F80" s="104" t="s">
        <v>108</v>
      </c>
      <c r="H80" s="84"/>
      <c r="I80" s="85" t="s">
        <v>28</v>
      </c>
      <c r="K80" s="7"/>
      <c r="L80" s="61"/>
      <c r="M80" s="62"/>
      <c r="N80" s="7"/>
      <c r="O80" s="61"/>
      <c r="P80" s="62"/>
      <c r="Q80" s="7"/>
      <c r="R80" s="61"/>
      <c r="S80" s="62"/>
      <c r="T80" s="7"/>
      <c r="U80" s="61"/>
      <c r="V80" s="62"/>
      <c r="W80" s="7"/>
      <c r="X80" s="61"/>
      <c r="Y80" s="62"/>
      <c r="Z80" s="7"/>
      <c r="AA80" s="61"/>
      <c r="AB80" s="62"/>
      <c r="AC80" s="7"/>
      <c r="AD80" s="61"/>
      <c r="AE80" s="62"/>
      <c r="AF80" s="7"/>
      <c r="AG80" s="61"/>
      <c r="AH80" s="62"/>
      <c r="AI80" s="7"/>
      <c r="AJ80" s="61"/>
      <c r="AK80" s="62"/>
      <c r="AL80" s="7"/>
      <c r="AM80" s="61"/>
      <c r="AN80" s="62"/>
      <c r="AO80" s="7"/>
      <c r="AP80" s="61"/>
      <c r="AQ80" s="62"/>
      <c r="AR80" s="7"/>
      <c r="AS80" s="61"/>
      <c r="AT80" s="62"/>
      <c r="AV80" s="63"/>
      <c r="AW80" s="64"/>
      <c r="AX80" s="65"/>
    </row>
    <row r="81" spans="2:50">
      <c r="B81" s="69"/>
      <c r="C81" s="79"/>
      <c r="D81" s="104"/>
      <c r="F81" s="104"/>
      <c r="H81" s="84"/>
      <c r="I81" s="8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V81" s="66"/>
      <c r="AW81" s="67"/>
      <c r="AX81" s="68"/>
    </row>
    <row r="82" spans="2:50">
      <c r="B82" s="69"/>
      <c r="C82" s="79">
        <v>36</v>
      </c>
      <c r="D82" s="104" t="s">
        <v>109</v>
      </c>
      <c r="F82" s="104" t="s">
        <v>110</v>
      </c>
      <c r="H82" s="84"/>
      <c r="I82" s="85" t="s">
        <v>28</v>
      </c>
      <c r="K82" s="7"/>
      <c r="L82" s="61"/>
      <c r="M82" s="62"/>
      <c r="N82" s="7"/>
      <c r="O82" s="61"/>
      <c r="P82" s="62"/>
      <c r="Q82" s="7"/>
      <c r="R82" s="61"/>
      <c r="S82" s="62"/>
      <c r="T82" s="7"/>
      <c r="U82" s="61"/>
      <c r="V82" s="62"/>
      <c r="W82" s="7"/>
      <c r="X82" s="61"/>
      <c r="Y82" s="62"/>
      <c r="Z82" s="7"/>
      <c r="AA82" s="61"/>
      <c r="AB82" s="62"/>
      <c r="AC82" s="7"/>
      <c r="AD82" s="61"/>
      <c r="AE82" s="62"/>
      <c r="AF82" s="7"/>
      <c r="AG82" s="61"/>
      <c r="AH82" s="62"/>
      <c r="AI82" s="7"/>
      <c r="AJ82" s="61"/>
      <c r="AK82" s="62"/>
      <c r="AL82" s="7"/>
      <c r="AM82" s="61"/>
      <c r="AN82" s="62"/>
      <c r="AO82" s="7"/>
      <c r="AP82" s="61"/>
      <c r="AQ82" s="62"/>
      <c r="AR82" s="7"/>
      <c r="AS82" s="61"/>
      <c r="AT82" s="62"/>
      <c r="AV82" s="63"/>
      <c r="AW82" s="64"/>
      <c r="AX82" s="65"/>
    </row>
    <row r="83" spans="2:50">
      <c r="B83" s="69"/>
      <c r="C83" s="79"/>
      <c r="D83" s="104"/>
      <c r="F83" s="104"/>
      <c r="H83" s="84"/>
      <c r="I83" s="8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V83" s="66"/>
      <c r="AW83" s="67"/>
      <c r="AX83" s="68"/>
    </row>
    <row r="84" spans="2:50">
      <c r="B84" s="69"/>
      <c r="C84" s="79">
        <v>37</v>
      </c>
      <c r="D84" s="104" t="s">
        <v>111</v>
      </c>
      <c r="F84" s="104" t="s">
        <v>112</v>
      </c>
      <c r="H84" s="117" t="s">
        <v>113</v>
      </c>
      <c r="I84" s="85" t="s">
        <v>38</v>
      </c>
      <c r="K84" s="7"/>
      <c r="L84" s="61"/>
      <c r="M84" s="62"/>
      <c r="N84" s="7"/>
      <c r="O84" s="61"/>
      <c r="P84" s="62"/>
      <c r="Q84" s="7"/>
      <c r="R84" s="61"/>
      <c r="S84" s="62"/>
      <c r="T84" s="7"/>
      <c r="U84" s="61"/>
      <c r="V84" s="62"/>
      <c r="W84" s="7"/>
      <c r="X84" s="61"/>
      <c r="Y84" s="62"/>
      <c r="Z84" s="7"/>
      <c r="AA84" s="61"/>
      <c r="AB84" s="62"/>
      <c r="AC84" s="7"/>
      <c r="AD84" s="61"/>
      <c r="AE84" s="62"/>
      <c r="AF84" s="7"/>
      <c r="AG84" s="61"/>
      <c r="AH84" s="62"/>
      <c r="AI84" s="7"/>
      <c r="AJ84" s="61"/>
      <c r="AK84" s="62"/>
      <c r="AL84" s="7"/>
      <c r="AM84" s="61"/>
      <c r="AN84" s="62"/>
      <c r="AO84" s="7"/>
      <c r="AP84" s="61"/>
      <c r="AQ84" s="62"/>
      <c r="AR84" s="7"/>
      <c r="AS84" s="61"/>
      <c r="AT84" s="62"/>
      <c r="AV84" s="63"/>
      <c r="AW84" s="64"/>
      <c r="AX84" s="65"/>
    </row>
    <row r="85" spans="2:50">
      <c r="B85" s="69"/>
      <c r="C85" s="79"/>
      <c r="D85" s="104"/>
      <c r="F85" s="104"/>
      <c r="H85" s="117"/>
      <c r="I85" s="8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V85" s="66"/>
      <c r="AW85" s="67"/>
      <c r="AX85" s="68"/>
    </row>
    <row r="86" spans="2:50" ht="25.5" customHeight="1">
      <c r="B86" s="69"/>
      <c r="C86" s="79">
        <v>38</v>
      </c>
      <c r="D86" s="104" t="s">
        <v>114</v>
      </c>
      <c r="F86" s="104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3"/>
      <c r="AW86" s="64"/>
      <c r="AX86" s="65"/>
    </row>
    <row r="87" spans="2:50" ht="25.5" customHeight="1">
      <c r="B87" s="69"/>
      <c r="C87" s="79"/>
      <c r="D87" s="104"/>
      <c r="F87" s="104"/>
      <c r="H87" s="84"/>
      <c r="I87" s="85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V87" s="66"/>
      <c r="AW87" s="67"/>
      <c r="AX87" s="68"/>
    </row>
    <row r="88" spans="2:50">
      <c r="B88" s="69"/>
      <c r="C88" s="116">
        <v>39</v>
      </c>
      <c r="D88" s="110" t="s">
        <v>117</v>
      </c>
      <c r="F88" s="110" t="s">
        <v>118</v>
      </c>
      <c r="H88" s="73"/>
      <c r="I88" s="74" t="s">
        <v>38</v>
      </c>
      <c r="K88" s="7"/>
      <c r="L88" s="61"/>
      <c r="M88" s="62"/>
      <c r="N88" s="7"/>
      <c r="O88" s="61"/>
      <c r="P88" s="62"/>
      <c r="Q88" s="7"/>
      <c r="R88" s="61"/>
      <c r="S88" s="62"/>
      <c r="T88" s="7"/>
      <c r="U88" s="61"/>
      <c r="V88" s="62"/>
      <c r="W88" s="7"/>
      <c r="X88" s="61"/>
      <c r="Y88" s="62"/>
      <c r="Z88" s="7"/>
      <c r="AA88" s="61"/>
      <c r="AB88" s="62"/>
      <c r="AC88" s="7"/>
      <c r="AD88" s="61"/>
      <c r="AE88" s="62"/>
      <c r="AF88" s="7"/>
      <c r="AG88" s="61"/>
      <c r="AH88" s="62"/>
      <c r="AI88" s="7"/>
      <c r="AJ88" s="61"/>
      <c r="AK88" s="62"/>
      <c r="AL88" s="7"/>
      <c r="AM88" s="61"/>
      <c r="AN88" s="62"/>
      <c r="AO88" s="7"/>
      <c r="AP88" s="61"/>
      <c r="AQ88" s="62"/>
      <c r="AR88" s="7"/>
      <c r="AS88" s="61"/>
      <c r="AT88" s="62"/>
      <c r="AV88" s="63"/>
      <c r="AW88" s="64"/>
      <c r="AX88" s="65"/>
    </row>
    <row r="89" spans="2:50">
      <c r="B89" s="69"/>
      <c r="C89" s="116"/>
      <c r="D89" s="110"/>
      <c r="F89" s="110"/>
      <c r="H89" s="73"/>
      <c r="I89" s="74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V89" s="66"/>
      <c r="AW89" s="67"/>
      <c r="AX89" s="68"/>
    </row>
    <row r="90" spans="2:50">
      <c r="B90" s="69"/>
      <c r="C90" s="100">
        <v>40</v>
      </c>
      <c r="D90" s="99" t="s">
        <v>63</v>
      </c>
      <c r="F90" s="99" t="s">
        <v>119</v>
      </c>
      <c r="H90" s="95">
        <v>1</v>
      </c>
      <c r="I90" s="97" t="s">
        <v>28</v>
      </c>
      <c r="K90" s="7"/>
      <c r="L90" s="61"/>
      <c r="M90" s="62"/>
      <c r="N90" s="7"/>
      <c r="O90" s="61"/>
      <c r="P90" s="62"/>
      <c r="Q90" s="7"/>
      <c r="R90" s="61"/>
      <c r="S90" s="62"/>
      <c r="T90" s="7"/>
      <c r="U90" s="61"/>
      <c r="V90" s="62"/>
      <c r="W90" s="7"/>
      <c r="X90" s="61"/>
      <c r="Y90" s="62"/>
      <c r="Z90" s="9"/>
      <c r="AA90" s="60"/>
      <c r="AB90" s="60"/>
      <c r="AC90" s="7"/>
      <c r="AD90" s="61"/>
      <c r="AE90" s="62"/>
      <c r="AF90" s="7"/>
      <c r="AG90" s="61"/>
      <c r="AH90" s="62"/>
      <c r="AI90" s="7"/>
      <c r="AJ90" s="61"/>
      <c r="AK90" s="62"/>
      <c r="AL90" s="7"/>
      <c r="AM90" s="61"/>
      <c r="AN90" s="62"/>
      <c r="AO90" s="9"/>
      <c r="AP90" s="61"/>
      <c r="AQ90" s="62"/>
      <c r="AR90" s="7"/>
      <c r="AS90" s="61"/>
      <c r="AT90" s="62"/>
      <c r="AV90" s="63"/>
      <c r="AW90" s="64"/>
      <c r="AX90" s="65"/>
    </row>
    <row r="91" spans="2:50">
      <c r="B91" s="69"/>
      <c r="C91" s="100"/>
      <c r="D91" s="99"/>
      <c r="F91" s="99"/>
      <c r="H91" s="96"/>
      <c r="I91" s="97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1"/>
      <c r="AP91" s="98"/>
      <c r="AQ91" s="62"/>
      <c r="AR91" s="60"/>
      <c r="AS91" s="60"/>
      <c r="AT91" s="60"/>
      <c r="AV91" s="66"/>
      <c r="AW91" s="67"/>
      <c r="AX91" s="68"/>
    </row>
    <row r="92" spans="2:50" ht="6" customHeight="1">
      <c r="I92" s="8"/>
    </row>
    <row r="93" spans="2:50">
      <c r="B93" s="69" t="s">
        <v>120</v>
      </c>
      <c r="C93" s="79">
        <v>41</v>
      </c>
      <c r="D93" s="104" t="s">
        <v>121</v>
      </c>
      <c r="F93" s="104" t="s">
        <v>122</v>
      </c>
      <c r="H93" s="86">
        <v>0.85</v>
      </c>
      <c r="I93" s="85" t="s">
        <v>38</v>
      </c>
      <c r="K93" s="7"/>
      <c r="L93" s="61"/>
      <c r="M93" s="62"/>
      <c r="N93" s="7"/>
      <c r="O93" s="61"/>
      <c r="P93" s="62"/>
      <c r="Q93" s="7"/>
      <c r="R93" s="61"/>
      <c r="S93" s="62"/>
      <c r="T93" s="7"/>
      <c r="U93" s="61"/>
      <c r="V93" s="62"/>
      <c r="W93" s="7"/>
      <c r="X93" s="61"/>
      <c r="Y93" s="62"/>
      <c r="Z93" s="7"/>
      <c r="AA93" s="61"/>
      <c r="AB93" s="62"/>
      <c r="AC93" s="7"/>
      <c r="AD93" s="61"/>
      <c r="AE93" s="62"/>
      <c r="AF93" s="7"/>
      <c r="AG93" s="61"/>
      <c r="AH93" s="62"/>
      <c r="AI93" s="7"/>
      <c r="AJ93" s="61"/>
      <c r="AK93" s="62"/>
      <c r="AL93" s="7"/>
      <c r="AM93" s="61"/>
      <c r="AN93" s="62"/>
      <c r="AO93" s="7"/>
      <c r="AP93" s="61"/>
      <c r="AQ93" s="62"/>
      <c r="AR93" s="7"/>
      <c r="AS93" s="61"/>
      <c r="AT93" s="62"/>
      <c r="AV93" s="63"/>
      <c r="AW93" s="64"/>
      <c r="AX93" s="65"/>
    </row>
    <row r="94" spans="2:50">
      <c r="B94" s="69"/>
      <c r="C94" s="79"/>
      <c r="D94" s="104"/>
      <c r="F94" s="104"/>
      <c r="H94" s="84"/>
      <c r="I94" s="8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V94" s="66"/>
      <c r="AW94" s="67"/>
      <c r="AX94" s="68"/>
    </row>
    <row r="95" spans="2:50">
      <c r="B95" s="69"/>
      <c r="C95" s="79">
        <v>42</v>
      </c>
      <c r="D95" s="104" t="s">
        <v>123</v>
      </c>
      <c r="F95" s="104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3"/>
      <c r="AW95" s="64"/>
      <c r="AX95" s="65"/>
    </row>
    <row r="96" spans="2:50">
      <c r="B96" s="69"/>
      <c r="C96" s="79"/>
      <c r="D96" s="104"/>
      <c r="F96" s="104"/>
      <c r="H96" s="84"/>
      <c r="I96" s="85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V96" s="66"/>
      <c r="AW96" s="67"/>
      <c r="AX96" s="68"/>
    </row>
    <row r="97" spans="2:50">
      <c r="B97" s="69"/>
      <c r="C97" s="100">
        <v>43</v>
      </c>
      <c r="D97" s="108" t="s">
        <v>125</v>
      </c>
      <c r="F97" s="108" t="s">
        <v>126</v>
      </c>
      <c r="H97" s="96"/>
      <c r="I97" s="97" t="s">
        <v>28</v>
      </c>
      <c r="K97" s="7"/>
      <c r="L97" s="61"/>
      <c r="M97" s="62"/>
      <c r="N97" s="7"/>
      <c r="O97" s="61"/>
      <c r="P97" s="62"/>
      <c r="Q97" s="7"/>
      <c r="R97" s="61"/>
      <c r="S97" s="62"/>
      <c r="T97" s="7"/>
      <c r="U97" s="61"/>
      <c r="V97" s="62"/>
      <c r="W97" s="7"/>
      <c r="X97" s="61"/>
      <c r="Y97" s="62"/>
      <c r="Z97" s="7"/>
      <c r="AA97" s="61"/>
      <c r="AB97" s="62"/>
      <c r="AC97" s="7"/>
      <c r="AD97" s="61"/>
      <c r="AE97" s="62"/>
      <c r="AF97" s="7"/>
      <c r="AG97" s="61"/>
      <c r="AH97" s="62"/>
      <c r="AI97" s="7"/>
      <c r="AJ97" s="61"/>
      <c r="AK97" s="62"/>
      <c r="AL97" s="7"/>
      <c r="AM97" s="61"/>
      <c r="AN97" s="62"/>
      <c r="AO97" s="7"/>
      <c r="AP97" s="61"/>
      <c r="AQ97" s="62"/>
      <c r="AR97" s="7"/>
      <c r="AS97" s="61"/>
      <c r="AT97" s="62"/>
      <c r="AV97" s="63"/>
      <c r="AW97" s="64"/>
      <c r="AX97" s="65"/>
    </row>
    <row r="98" spans="2:50">
      <c r="B98" s="69"/>
      <c r="C98" s="100"/>
      <c r="D98" s="108"/>
      <c r="F98" s="108"/>
      <c r="H98" s="96"/>
      <c r="I98" s="97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V98" s="66"/>
      <c r="AW98" s="67"/>
      <c r="AX98" s="68"/>
    </row>
    <row r="99" spans="2:50">
      <c r="B99" s="69"/>
      <c r="C99" s="79">
        <v>44</v>
      </c>
      <c r="D99" s="104" t="s">
        <v>127</v>
      </c>
      <c r="F99" s="104" t="s">
        <v>128</v>
      </c>
      <c r="H99" s="78">
        <v>0.4</v>
      </c>
      <c r="I99" s="85" t="s">
        <v>28</v>
      </c>
      <c r="K99" s="7"/>
      <c r="L99" s="61"/>
      <c r="M99" s="62"/>
      <c r="N99" s="7"/>
      <c r="O99" s="61"/>
      <c r="P99" s="62"/>
      <c r="Q99" s="7"/>
      <c r="R99" s="61"/>
      <c r="S99" s="62"/>
      <c r="T99" s="7"/>
      <c r="U99" s="61"/>
      <c r="V99" s="62"/>
      <c r="W99" s="7"/>
      <c r="X99" s="61"/>
      <c r="Y99" s="62"/>
      <c r="Z99" s="7"/>
      <c r="AA99" s="61"/>
      <c r="AB99" s="62"/>
      <c r="AC99" s="7"/>
      <c r="AD99" s="61"/>
      <c r="AE99" s="62"/>
      <c r="AF99" s="7"/>
      <c r="AG99" s="61"/>
      <c r="AH99" s="62"/>
      <c r="AI99" s="7"/>
      <c r="AJ99" s="61"/>
      <c r="AK99" s="62"/>
      <c r="AL99" s="7"/>
      <c r="AM99" s="61"/>
      <c r="AN99" s="62"/>
      <c r="AO99" s="7"/>
      <c r="AP99" s="61"/>
      <c r="AQ99" s="62"/>
      <c r="AR99" s="7"/>
      <c r="AS99" s="61"/>
      <c r="AT99" s="62"/>
      <c r="AV99" s="63"/>
      <c r="AW99" s="64"/>
      <c r="AX99" s="65"/>
    </row>
    <row r="100" spans="2:50">
      <c r="B100" s="69"/>
      <c r="C100" s="79"/>
      <c r="D100" s="104"/>
      <c r="F100" s="104"/>
      <c r="H100" s="73"/>
      <c r="I100" s="85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V100" s="66"/>
      <c r="AW100" s="67"/>
      <c r="AX100" s="68"/>
    </row>
    <row r="101" spans="2:50">
      <c r="B101" s="69"/>
      <c r="C101" s="79">
        <v>45</v>
      </c>
      <c r="D101" s="104" t="s">
        <v>129</v>
      </c>
      <c r="F101" s="104" t="s">
        <v>130</v>
      </c>
      <c r="H101" s="84"/>
      <c r="I101" s="85" t="s">
        <v>28</v>
      </c>
      <c r="K101" s="7"/>
      <c r="L101" s="61"/>
      <c r="M101" s="62"/>
      <c r="N101" s="7"/>
      <c r="O101" s="61"/>
      <c r="P101" s="62"/>
      <c r="Q101" s="7"/>
      <c r="R101" s="61"/>
      <c r="S101" s="62"/>
      <c r="T101" s="7"/>
      <c r="U101" s="61"/>
      <c r="V101" s="62"/>
      <c r="W101" s="7"/>
      <c r="X101" s="61"/>
      <c r="Y101" s="62"/>
      <c r="Z101" s="7"/>
      <c r="AA101" s="61"/>
      <c r="AB101" s="62"/>
      <c r="AC101" s="7"/>
      <c r="AD101" s="61"/>
      <c r="AE101" s="62"/>
      <c r="AF101" s="7"/>
      <c r="AG101" s="61"/>
      <c r="AH101" s="62"/>
      <c r="AI101" s="7"/>
      <c r="AJ101" s="61"/>
      <c r="AK101" s="62"/>
      <c r="AL101" s="7"/>
      <c r="AM101" s="61"/>
      <c r="AN101" s="62"/>
      <c r="AO101" s="7"/>
      <c r="AP101" s="61"/>
      <c r="AQ101" s="62"/>
      <c r="AR101" s="7"/>
      <c r="AS101" s="61"/>
      <c r="AT101" s="62"/>
      <c r="AV101" s="63"/>
      <c r="AW101" s="64"/>
      <c r="AX101" s="65"/>
    </row>
    <row r="102" spans="2:50">
      <c r="B102" s="69"/>
      <c r="C102" s="79"/>
      <c r="D102" s="104"/>
      <c r="F102" s="104"/>
      <c r="H102" s="84"/>
      <c r="I102" s="8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V102" s="66"/>
      <c r="AW102" s="67"/>
      <c r="AX102" s="68"/>
    </row>
    <row r="103" spans="2:50" ht="19.5" customHeight="1">
      <c r="B103" s="69"/>
      <c r="C103" s="79">
        <v>46</v>
      </c>
      <c r="D103" s="104" t="s">
        <v>131</v>
      </c>
      <c r="F103" s="104" t="s">
        <v>132</v>
      </c>
      <c r="H103" s="84" t="s">
        <v>133</v>
      </c>
      <c r="I103" s="85" t="s">
        <v>28</v>
      </c>
      <c r="K103" s="10"/>
      <c r="L103" s="61"/>
      <c r="M103" s="62"/>
      <c r="N103" s="7"/>
      <c r="O103" s="61"/>
      <c r="P103" s="62"/>
      <c r="Q103" s="7"/>
      <c r="R103" s="61"/>
      <c r="S103" s="62"/>
      <c r="T103" s="7"/>
      <c r="U103" s="61"/>
      <c r="V103" s="62"/>
      <c r="W103" s="7"/>
      <c r="X103" s="61"/>
      <c r="Y103" s="62"/>
      <c r="Z103" s="7"/>
      <c r="AA103" s="61"/>
      <c r="AB103" s="62"/>
      <c r="AC103" s="7"/>
      <c r="AD103" s="61"/>
      <c r="AE103" s="62"/>
      <c r="AF103" s="7"/>
      <c r="AG103" s="61"/>
      <c r="AH103" s="62"/>
      <c r="AI103" s="7"/>
      <c r="AJ103" s="61"/>
      <c r="AK103" s="62"/>
      <c r="AL103" s="7"/>
      <c r="AM103" s="61"/>
      <c r="AN103" s="62"/>
      <c r="AO103" s="7"/>
      <c r="AP103" s="61"/>
      <c r="AQ103" s="62"/>
      <c r="AR103" s="7"/>
      <c r="AS103" s="61"/>
      <c r="AT103" s="62"/>
      <c r="AV103" s="63"/>
      <c r="AW103" s="64"/>
      <c r="AX103" s="65"/>
    </row>
    <row r="104" spans="2:50" ht="19.5" customHeight="1">
      <c r="B104" s="69"/>
      <c r="C104" s="79"/>
      <c r="D104" s="104"/>
      <c r="F104" s="104"/>
      <c r="H104" s="84"/>
      <c r="I104" s="8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V104" s="66"/>
      <c r="AW104" s="67"/>
      <c r="AX104" s="68"/>
    </row>
    <row r="105" spans="2:50">
      <c r="B105" s="69"/>
      <c r="C105" s="79">
        <v>47</v>
      </c>
      <c r="D105" s="104" t="s">
        <v>134</v>
      </c>
      <c r="F105" s="104" t="s">
        <v>135</v>
      </c>
      <c r="H105" s="86">
        <v>0.27</v>
      </c>
      <c r="I105" s="85" t="s">
        <v>28</v>
      </c>
      <c r="K105" s="7"/>
      <c r="L105" s="61"/>
      <c r="M105" s="62"/>
      <c r="N105" s="7"/>
      <c r="O105" s="61"/>
      <c r="P105" s="62"/>
      <c r="Q105" s="7"/>
      <c r="R105" s="61"/>
      <c r="S105" s="62"/>
      <c r="T105" s="7"/>
      <c r="U105" s="61"/>
      <c r="V105" s="62"/>
      <c r="W105" s="7"/>
      <c r="X105" s="61"/>
      <c r="Y105" s="62"/>
      <c r="Z105" s="7"/>
      <c r="AA105" s="61"/>
      <c r="AB105" s="62"/>
      <c r="AC105" s="7"/>
      <c r="AD105" s="61"/>
      <c r="AE105" s="62"/>
      <c r="AF105" s="7"/>
      <c r="AG105" s="61"/>
      <c r="AH105" s="62"/>
      <c r="AI105" s="7"/>
      <c r="AJ105" s="61"/>
      <c r="AK105" s="62"/>
      <c r="AL105" s="7"/>
      <c r="AM105" s="61"/>
      <c r="AN105" s="62"/>
      <c r="AO105" s="7"/>
      <c r="AP105" s="61"/>
      <c r="AQ105" s="62"/>
      <c r="AR105" s="7"/>
      <c r="AS105" s="61"/>
      <c r="AT105" s="62"/>
      <c r="AV105" s="63"/>
      <c r="AW105" s="64"/>
      <c r="AX105" s="65"/>
    </row>
    <row r="106" spans="2:50">
      <c r="B106" s="69"/>
      <c r="C106" s="79"/>
      <c r="D106" s="104"/>
      <c r="F106" s="104"/>
      <c r="H106" s="84"/>
      <c r="I106" s="8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V106" s="66"/>
      <c r="AW106" s="67"/>
      <c r="AX106" s="68"/>
    </row>
    <row r="107" spans="2:50">
      <c r="B107" s="69"/>
      <c r="C107" s="116">
        <v>48</v>
      </c>
      <c r="D107" s="110" t="s">
        <v>136</v>
      </c>
      <c r="F107" s="110" t="s">
        <v>137</v>
      </c>
      <c r="H107" s="73"/>
      <c r="I107" s="74" t="s">
        <v>28</v>
      </c>
      <c r="K107" s="7"/>
      <c r="L107" s="61"/>
      <c r="M107" s="62"/>
      <c r="N107" s="7"/>
      <c r="O107" s="61"/>
      <c r="P107" s="62"/>
      <c r="Q107" s="7"/>
      <c r="R107" s="61"/>
      <c r="S107" s="62"/>
      <c r="T107" s="7"/>
      <c r="U107" s="61"/>
      <c r="V107" s="62"/>
      <c r="W107" s="7"/>
      <c r="X107" s="61"/>
      <c r="Y107" s="62"/>
      <c r="Z107" s="7"/>
      <c r="AA107" s="61"/>
      <c r="AB107" s="62"/>
      <c r="AC107" s="7"/>
      <c r="AD107" s="61"/>
      <c r="AE107" s="62"/>
      <c r="AF107" s="7"/>
      <c r="AG107" s="61"/>
      <c r="AH107" s="62"/>
      <c r="AI107" s="7"/>
      <c r="AJ107" s="61"/>
      <c r="AK107" s="62"/>
      <c r="AL107" s="7"/>
      <c r="AM107" s="61"/>
      <c r="AN107" s="62"/>
      <c r="AO107" s="7"/>
      <c r="AP107" s="61"/>
      <c r="AQ107" s="62"/>
      <c r="AR107" s="7"/>
      <c r="AS107" s="61"/>
      <c r="AT107" s="62"/>
      <c r="AV107" s="63"/>
      <c r="AW107" s="64"/>
      <c r="AX107" s="65"/>
    </row>
    <row r="108" spans="2:50">
      <c r="B108" s="69"/>
      <c r="C108" s="116"/>
      <c r="D108" s="110"/>
      <c r="F108" s="110"/>
      <c r="H108" s="73"/>
      <c r="I108" s="74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V108" s="66"/>
      <c r="AW108" s="67"/>
      <c r="AX108" s="68"/>
    </row>
    <row r="109" spans="2:50">
      <c r="B109" s="69"/>
      <c r="C109" s="116">
        <v>49</v>
      </c>
      <c r="D109" s="110" t="s">
        <v>138</v>
      </c>
      <c r="F109" s="110" t="s">
        <v>139</v>
      </c>
      <c r="H109" s="73"/>
      <c r="I109" s="74" t="s">
        <v>28</v>
      </c>
      <c r="K109" s="7"/>
      <c r="L109" s="61"/>
      <c r="M109" s="62"/>
      <c r="N109" s="7"/>
      <c r="O109" s="61"/>
      <c r="P109" s="62"/>
      <c r="Q109" s="7"/>
      <c r="R109" s="61"/>
      <c r="S109" s="62"/>
      <c r="T109" s="7"/>
      <c r="U109" s="61"/>
      <c r="V109" s="62"/>
      <c r="W109" s="7"/>
      <c r="X109" s="61"/>
      <c r="Y109" s="62"/>
      <c r="Z109" s="7"/>
      <c r="AA109" s="61"/>
      <c r="AB109" s="62"/>
      <c r="AC109" s="7"/>
      <c r="AD109" s="61"/>
      <c r="AE109" s="62"/>
      <c r="AF109" s="7"/>
      <c r="AG109" s="61"/>
      <c r="AH109" s="62"/>
      <c r="AI109" s="7"/>
      <c r="AJ109" s="61"/>
      <c r="AK109" s="62"/>
      <c r="AL109" s="7"/>
      <c r="AM109" s="61"/>
      <c r="AN109" s="62"/>
      <c r="AO109" s="7"/>
      <c r="AP109" s="61"/>
      <c r="AQ109" s="62"/>
      <c r="AR109" s="7"/>
      <c r="AS109" s="61"/>
      <c r="AT109" s="62"/>
      <c r="AV109" s="63"/>
      <c r="AW109" s="64"/>
      <c r="AX109" s="65"/>
    </row>
    <row r="110" spans="2:50">
      <c r="B110" s="69"/>
      <c r="C110" s="116"/>
      <c r="D110" s="110"/>
      <c r="F110" s="110"/>
      <c r="H110" s="73"/>
      <c r="I110" s="74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V110" s="66"/>
      <c r="AW110" s="67"/>
      <c r="AX110" s="68"/>
    </row>
    <row r="111" spans="2:50" ht="25.5" customHeight="1">
      <c r="B111" s="69"/>
      <c r="C111" s="111">
        <v>50</v>
      </c>
      <c r="D111" s="115" t="s">
        <v>140</v>
      </c>
      <c r="F111" s="115" t="s">
        <v>141</v>
      </c>
      <c r="H111" s="113"/>
      <c r="I111" s="114" t="s">
        <v>38</v>
      </c>
      <c r="K111" s="7"/>
      <c r="L111" s="61"/>
      <c r="M111" s="62"/>
      <c r="N111" s="7"/>
      <c r="O111" s="61"/>
      <c r="P111" s="62"/>
      <c r="Q111" s="7"/>
      <c r="R111" s="61"/>
      <c r="S111" s="62"/>
      <c r="T111" s="7"/>
      <c r="U111" s="61"/>
      <c r="V111" s="62"/>
      <c r="W111" s="7"/>
      <c r="X111" s="61"/>
      <c r="Y111" s="62"/>
      <c r="Z111" s="7"/>
      <c r="AA111" s="61"/>
      <c r="AB111" s="62"/>
      <c r="AC111" s="7"/>
      <c r="AD111" s="61"/>
      <c r="AE111" s="62"/>
      <c r="AF111" s="7"/>
      <c r="AG111" s="61"/>
      <c r="AH111" s="62"/>
      <c r="AI111" s="7"/>
      <c r="AJ111" s="61"/>
      <c r="AK111" s="62"/>
      <c r="AL111" s="7"/>
      <c r="AM111" s="61"/>
      <c r="AN111" s="62"/>
      <c r="AO111" s="7"/>
      <c r="AP111" s="61"/>
      <c r="AQ111" s="62"/>
      <c r="AR111" s="7"/>
      <c r="AS111" s="61"/>
      <c r="AT111" s="62"/>
      <c r="AV111" s="63"/>
      <c r="AW111" s="64"/>
      <c r="AX111" s="65"/>
    </row>
    <row r="112" spans="2:50" ht="25.5" customHeight="1">
      <c r="B112" s="69"/>
      <c r="C112" s="111"/>
      <c r="D112" s="115"/>
      <c r="F112" s="115"/>
      <c r="H112" s="113"/>
      <c r="I112" s="114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V112" s="66"/>
      <c r="AW112" s="67"/>
      <c r="AX112" s="68"/>
    </row>
    <row r="113" spans="2:50" ht="30.75" customHeight="1">
      <c r="B113" s="69"/>
      <c r="C113" s="111">
        <v>51</v>
      </c>
      <c r="D113" s="112" t="s">
        <v>142</v>
      </c>
      <c r="F113" s="112" t="s">
        <v>143</v>
      </c>
      <c r="H113" s="113"/>
      <c r="I113" s="114" t="s">
        <v>38</v>
      </c>
      <c r="K113" s="7"/>
      <c r="L113" s="61"/>
      <c r="M113" s="62"/>
      <c r="N113" s="7"/>
      <c r="O113" s="61"/>
      <c r="P113" s="62"/>
      <c r="Q113" s="7"/>
      <c r="R113" s="61"/>
      <c r="S113" s="62"/>
      <c r="T113" s="7"/>
      <c r="U113" s="61"/>
      <c r="V113" s="62"/>
      <c r="W113" s="7"/>
      <c r="X113" s="61"/>
      <c r="Y113" s="62"/>
      <c r="Z113" s="7"/>
      <c r="AA113" s="61"/>
      <c r="AB113" s="62"/>
      <c r="AC113" s="7"/>
      <c r="AD113" s="61"/>
      <c r="AE113" s="62"/>
      <c r="AF113" s="7"/>
      <c r="AG113" s="61"/>
      <c r="AH113" s="62"/>
      <c r="AI113" s="7"/>
      <c r="AJ113" s="61"/>
      <c r="AK113" s="62"/>
      <c r="AL113" s="7"/>
      <c r="AM113" s="61"/>
      <c r="AN113" s="62"/>
      <c r="AO113" s="7"/>
      <c r="AP113" s="61"/>
      <c r="AQ113" s="62"/>
      <c r="AR113" s="7"/>
      <c r="AS113" s="61"/>
      <c r="AT113" s="62"/>
      <c r="AV113" s="63"/>
      <c r="AW113" s="64"/>
      <c r="AX113" s="65"/>
    </row>
    <row r="114" spans="2:50" ht="30.75" customHeight="1">
      <c r="B114" s="69"/>
      <c r="C114" s="111"/>
      <c r="D114" s="112"/>
      <c r="F114" s="112"/>
      <c r="H114" s="113"/>
      <c r="I114" s="114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V114" s="66"/>
      <c r="AW114" s="67"/>
      <c r="AX114" s="68"/>
    </row>
    <row r="115" spans="2:50">
      <c r="B115" s="69"/>
      <c r="C115" s="109">
        <v>52</v>
      </c>
      <c r="D115" s="110" t="s">
        <v>144</v>
      </c>
      <c r="F115" s="110" t="s">
        <v>145</v>
      </c>
      <c r="H115" s="73"/>
      <c r="I115" s="74" t="s">
        <v>28</v>
      </c>
      <c r="K115" s="7"/>
      <c r="L115" s="61"/>
      <c r="M115" s="62"/>
      <c r="N115" s="7"/>
      <c r="O115" s="61"/>
      <c r="P115" s="62"/>
      <c r="Q115" s="7"/>
      <c r="R115" s="61"/>
      <c r="S115" s="62"/>
      <c r="T115" s="7"/>
      <c r="U115" s="61"/>
      <c r="V115" s="62"/>
      <c r="W115" s="7"/>
      <c r="X115" s="61"/>
      <c r="Y115" s="62"/>
      <c r="Z115" s="7"/>
      <c r="AA115" s="61"/>
      <c r="AB115" s="62"/>
      <c r="AC115" s="7"/>
      <c r="AD115" s="61"/>
      <c r="AE115" s="62"/>
      <c r="AF115" s="7"/>
      <c r="AG115" s="61"/>
      <c r="AH115" s="62"/>
      <c r="AI115" s="7"/>
      <c r="AJ115" s="61"/>
      <c r="AK115" s="62"/>
      <c r="AL115" s="7"/>
      <c r="AM115" s="61"/>
      <c r="AN115" s="62"/>
      <c r="AO115" s="7"/>
      <c r="AP115" s="61"/>
      <c r="AQ115" s="62"/>
      <c r="AR115" s="7"/>
      <c r="AS115" s="61"/>
      <c r="AT115" s="62"/>
      <c r="AV115" s="63"/>
      <c r="AW115" s="64"/>
      <c r="AX115" s="65"/>
    </row>
    <row r="116" spans="2:50">
      <c r="B116" s="69"/>
      <c r="C116" s="109"/>
      <c r="D116" s="110"/>
      <c r="F116" s="110"/>
      <c r="H116" s="73"/>
      <c r="I116" s="74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V116" s="66"/>
      <c r="AW116" s="67"/>
      <c r="AX116" s="68"/>
    </row>
    <row r="117" spans="2:50" ht="18.75" customHeight="1">
      <c r="B117" s="69"/>
      <c r="C117" s="109">
        <v>53</v>
      </c>
      <c r="D117" s="110" t="s">
        <v>146</v>
      </c>
      <c r="F117" s="110" t="s">
        <v>147</v>
      </c>
      <c r="H117" s="73" t="s">
        <v>27</v>
      </c>
      <c r="I117" s="74" t="s">
        <v>28</v>
      </c>
      <c r="K117" s="7"/>
      <c r="L117" s="61"/>
      <c r="M117" s="62"/>
      <c r="N117" s="7"/>
      <c r="O117" s="61"/>
      <c r="P117" s="62"/>
      <c r="Q117" s="7"/>
      <c r="R117" s="61"/>
      <c r="S117" s="62"/>
      <c r="T117" s="7"/>
      <c r="U117" s="61"/>
      <c r="V117" s="62"/>
      <c r="W117" s="7"/>
      <c r="X117" s="61"/>
      <c r="Y117" s="62"/>
      <c r="Z117" s="7"/>
      <c r="AA117" s="61"/>
      <c r="AB117" s="62"/>
      <c r="AC117" s="7"/>
      <c r="AD117" s="61"/>
      <c r="AE117" s="62"/>
      <c r="AF117" s="7"/>
      <c r="AG117" s="61"/>
      <c r="AH117" s="62"/>
      <c r="AI117" s="7"/>
      <c r="AJ117" s="61"/>
      <c r="AK117" s="62"/>
      <c r="AL117" s="7"/>
      <c r="AM117" s="61"/>
      <c r="AN117" s="62"/>
      <c r="AO117" s="7"/>
      <c r="AP117" s="61"/>
      <c r="AQ117" s="62"/>
      <c r="AR117" s="7"/>
      <c r="AS117" s="61"/>
      <c r="AT117" s="62"/>
      <c r="AV117" s="63"/>
      <c r="AW117" s="64"/>
      <c r="AX117" s="65"/>
    </row>
    <row r="118" spans="2:50" ht="18.75" customHeight="1">
      <c r="B118" s="69"/>
      <c r="C118" s="109"/>
      <c r="D118" s="110"/>
      <c r="F118" s="110"/>
      <c r="H118" s="73"/>
      <c r="I118" s="74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1"/>
      <c r="AP118" s="98"/>
      <c r="AQ118" s="62"/>
      <c r="AR118" s="60"/>
      <c r="AS118" s="60"/>
      <c r="AT118" s="60"/>
      <c r="AV118" s="66"/>
      <c r="AW118" s="67"/>
      <c r="AX118" s="68"/>
    </row>
    <row r="119" spans="2:50">
      <c r="B119" s="69"/>
      <c r="C119" s="100">
        <v>54</v>
      </c>
      <c r="D119" s="108" t="s">
        <v>63</v>
      </c>
      <c r="F119" s="108" t="s">
        <v>148</v>
      </c>
      <c r="H119" s="95">
        <v>1</v>
      </c>
      <c r="I119" s="97" t="s">
        <v>28</v>
      </c>
      <c r="K119" s="7"/>
      <c r="L119" s="61"/>
      <c r="M119" s="62"/>
      <c r="N119" s="7"/>
      <c r="O119" s="61"/>
      <c r="P119" s="62"/>
      <c r="Q119" s="7"/>
      <c r="R119" s="61"/>
      <c r="S119" s="62"/>
      <c r="T119" s="7"/>
      <c r="U119" s="61"/>
      <c r="V119" s="62"/>
      <c r="W119" s="7"/>
      <c r="X119" s="61"/>
      <c r="Y119" s="62"/>
      <c r="Z119" s="7"/>
      <c r="AA119" s="61"/>
      <c r="AB119" s="62"/>
      <c r="AC119" s="7"/>
      <c r="AD119" s="61"/>
      <c r="AE119" s="62"/>
      <c r="AF119" s="7"/>
      <c r="AG119" s="61"/>
      <c r="AH119" s="62"/>
      <c r="AI119" s="7"/>
      <c r="AJ119" s="61"/>
      <c r="AK119" s="62"/>
      <c r="AL119" s="7"/>
      <c r="AM119" s="61"/>
      <c r="AN119" s="62"/>
      <c r="AO119" s="7"/>
      <c r="AP119" s="61"/>
      <c r="AQ119" s="62"/>
      <c r="AR119" s="7"/>
      <c r="AS119" s="61"/>
      <c r="AT119" s="62"/>
      <c r="AV119" s="63"/>
      <c r="AW119" s="64"/>
      <c r="AX119" s="65"/>
    </row>
    <row r="120" spans="2:50">
      <c r="B120" s="69"/>
      <c r="C120" s="100"/>
      <c r="D120" s="108"/>
      <c r="F120" s="108"/>
      <c r="H120" s="96"/>
      <c r="I120" s="97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V120" s="66"/>
      <c r="AW120" s="67"/>
      <c r="AX120" s="68"/>
    </row>
    <row r="121" spans="2:50" ht="6.75" customHeight="1">
      <c r="I121" s="8"/>
    </row>
    <row r="122" spans="2:50">
      <c r="B122" s="105" t="s">
        <v>149</v>
      </c>
      <c r="C122" s="79">
        <v>64</v>
      </c>
      <c r="D122" s="104" t="s">
        <v>150</v>
      </c>
      <c r="F122" s="104" t="s">
        <v>151</v>
      </c>
      <c r="H122" s="86">
        <v>1</v>
      </c>
      <c r="I122" s="85" t="s">
        <v>28</v>
      </c>
      <c r="K122" s="7"/>
      <c r="L122" s="61"/>
      <c r="M122" s="62"/>
      <c r="N122" s="7"/>
      <c r="O122" s="61"/>
      <c r="P122" s="62"/>
      <c r="Q122" s="7"/>
      <c r="R122" s="61"/>
      <c r="S122" s="62"/>
      <c r="T122" s="7"/>
      <c r="U122" s="61"/>
      <c r="V122" s="62"/>
      <c r="W122" s="7"/>
      <c r="X122" s="61"/>
      <c r="Y122" s="62"/>
      <c r="Z122" s="7"/>
      <c r="AA122" s="61"/>
      <c r="AB122" s="62"/>
      <c r="AC122" s="7"/>
      <c r="AD122" s="61"/>
      <c r="AE122" s="62"/>
      <c r="AF122" s="7"/>
      <c r="AG122" s="61"/>
      <c r="AH122" s="62"/>
      <c r="AI122" s="7"/>
      <c r="AJ122" s="61"/>
      <c r="AK122" s="62"/>
      <c r="AL122" s="7"/>
      <c r="AM122" s="61"/>
      <c r="AN122" s="62"/>
      <c r="AO122" s="7"/>
      <c r="AP122" s="61"/>
      <c r="AQ122" s="62"/>
      <c r="AR122" s="7"/>
      <c r="AS122" s="61"/>
      <c r="AT122" s="62"/>
      <c r="AV122" s="63"/>
      <c r="AW122" s="64"/>
      <c r="AX122" s="65"/>
    </row>
    <row r="123" spans="2:50">
      <c r="B123" s="106"/>
      <c r="C123" s="79"/>
      <c r="D123" s="104"/>
      <c r="F123" s="104"/>
      <c r="H123" s="84"/>
      <c r="I123" s="8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V123" s="66"/>
      <c r="AW123" s="67"/>
      <c r="AX123" s="68"/>
    </row>
    <row r="124" spans="2:50">
      <c r="B124" s="106"/>
      <c r="C124" s="79">
        <v>65</v>
      </c>
      <c r="D124" s="104" t="s">
        <v>152</v>
      </c>
      <c r="F124" s="104" t="s">
        <v>153</v>
      </c>
      <c r="H124" s="86">
        <v>0.95</v>
      </c>
      <c r="I124" s="85" t="s">
        <v>28</v>
      </c>
      <c r="K124" s="7"/>
      <c r="L124" s="61"/>
      <c r="M124" s="62"/>
      <c r="N124" s="7"/>
      <c r="O124" s="61"/>
      <c r="P124" s="62"/>
      <c r="Q124" s="7"/>
      <c r="R124" s="61"/>
      <c r="S124" s="62"/>
      <c r="T124" s="7"/>
      <c r="U124" s="61"/>
      <c r="V124" s="62"/>
      <c r="W124" s="7"/>
      <c r="X124" s="61"/>
      <c r="Y124" s="62"/>
      <c r="Z124" s="7"/>
      <c r="AA124" s="61"/>
      <c r="AB124" s="62"/>
      <c r="AC124" s="7"/>
      <c r="AD124" s="61"/>
      <c r="AE124" s="62"/>
      <c r="AF124" s="7"/>
      <c r="AG124" s="61"/>
      <c r="AH124" s="62"/>
      <c r="AI124" s="7"/>
      <c r="AJ124" s="61"/>
      <c r="AK124" s="62"/>
      <c r="AL124" s="7"/>
      <c r="AM124" s="61"/>
      <c r="AN124" s="62"/>
      <c r="AO124" s="7"/>
      <c r="AP124" s="61"/>
      <c r="AQ124" s="62"/>
      <c r="AR124" s="7"/>
      <c r="AS124" s="61"/>
      <c r="AT124" s="62"/>
      <c r="AV124" s="63"/>
      <c r="AW124" s="64"/>
      <c r="AX124" s="65"/>
    </row>
    <row r="125" spans="2:50">
      <c r="B125" s="106"/>
      <c r="C125" s="79"/>
      <c r="D125" s="104"/>
      <c r="F125" s="104"/>
      <c r="H125" s="84"/>
      <c r="I125" s="8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V125" s="66"/>
      <c r="AW125" s="67"/>
      <c r="AX125" s="68"/>
    </row>
    <row r="126" spans="2:50" ht="18.75" customHeight="1">
      <c r="B126" s="106"/>
      <c r="C126" s="79">
        <v>66</v>
      </c>
      <c r="D126" s="104" t="s">
        <v>154</v>
      </c>
      <c r="F126" s="104" t="s">
        <v>155</v>
      </c>
      <c r="H126" s="86">
        <v>0.95</v>
      </c>
      <c r="I126" s="85" t="s">
        <v>28</v>
      </c>
      <c r="K126" s="7"/>
      <c r="L126" s="61"/>
      <c r="M126" s="62"/>
      <c r="N126" s="7"/>
      <c r="O126" s="61"/>
      <c r="P126" s="62"/>
      <c r="Q126" s="7"/>
      <c r="R126" s="61"/>
      <c r="S126" s="62"/>
      <c r="T126" s="7"/>
      <c r="U126" s="61"/>
      <c r="V126" s="62"/>
      <c r="W126" s="7"/>
      <c r="X126" s="61"/>
      <c r="Y126" s="62"/>
      <c r="Z126" s="7"/>
      <c r="AA126" s="61"/>
      <c r="AB126" s="62"/>
      <c r="AC126" s="7"/>
      <c r="AD126" s="61"/>
      <c r="AE126" s="62"/>
      <c r="AF126" s="7"/>
      <c r="AG126" s="61"/>
      <c r="AH126" s="62"/>
      <c r="AI126" s="7"/>
      <c r="AJ126" s="61"/>
      <c r="AK126" s="62"/>
      <c r="AL126" s="7"/>
      <c r="AM126" s="61"/>
      <c r="AN126" s="62"/>
      <c r="AO126" s="7"/>
      <c r="AP126" s="61"/>
      <c r="AQ126" s="62"/>
      <c r="AR126" s="7"/>
      <c r="AS126" s="61"/>
      <c r="AT126" s="62"/>
      <c r="AV126" s="63"/>
      <c r="AW126" s="64"/>
      <c r="AX126" s="65"/>
    </row>
    <row r="127" spans="2:50" ht="18.75" customHeight="1">
      <c r="B127" s="106"/>
      <c r="C127" s="79"/>
      <c r="D127" s="104"/>
      <c r="F127" s="104"/>
      <c r="H127" s="84"/>
      <c r="I127" s="85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V127" s="66"/>
      <c r="AW127" s="67"/>
      <c r="AX127" s="68"/>
    </row>
    <row r="128" spans="2:50">
      <c r="B128" s="106"/>
      <c r="C128" s="79">
        <v>67</v>
      </c>
      <c r="D128" s="103" t="s">
        <v>156</v>
      </c>
      <c r="F128" s="103" t="s">
        <v>157</v>
      </c>
      <c r="H128" s="86">
        <v>0.95</v>
      </c>
      <c r="I128" s="85" t="s">
        <v>28</v>
      </c>
      <c r="K128" s="7"/>
      <c r="L128" s="61"/>
      <c r="M128" s="62"/>
      <c r="N128" s="7"/>
      <c r="O128" s="61"/>
      <c r="P128" s="62"/>
      <c r="Q128" s="7"/>
      <c r="R128" s="61"/>
      <c r="S128" s="62"/>
      <c r="T128" s="7"/>
      <c r="U128" s="61"/>
      <c r="V128" s="62"/>
      <c r="W128" s="7"/>
      <c r="X128" s="61"/>
      <c r="Y128" s="62"/>
      <c r="Z128" s="7"/>
      <c r="AA128" s="61"/>
      <c r="AB128" s="62"/>
      <c r="AC128" s="7"/>
      <c r="AD128" s="61"/>
      <c r="AE128" s="62"/>
      <c r="AF128" s="7"/>
      <c r="AG128" s="61"/>
      <c r="AH128" s="62"/>
      <c r="AI128" s="7"/>
      <c r="AJ128" s="61"/>
      <c r="AK128" s="62"/>
      <c r="AL128" s="7"/>
      <c r="AM128" s="61"/>
      <c r="AN128" s="62"/>
      <c r="AO128" s="7"/>
      <c r="AP128" s="61"/>
      <c r="AQ128" s="62"/>
      <c r="AR128" s="7"/>
      <c r="AS128" s="61"/>
      <c r="AT128" s="62"/>
      <c r="AV128" s="63"/>
      <c r="AW128" s="64"/>
      <c r="AX128" s="65"/>
    </row>
    <row r="129" spans="2:50">
      <c r="B129" s="106"/>
      <c r="C129" s="79"/>
      <c r="D129" s="103"/>
      <c r="F129" s="103"/>
      <c r="H129" s="84"/>
      <c r="I129" s="8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V129" s="66"/>
      <c r="AW129" s="67"/>
      <c r="AX129" s="68"/>
    </row>
    <row r="130" spans="2:50">
      <c r="B130" s="106"/>
      <c r="C130" s="79">
        <v>68</v>
      </c>
      <c r="D130" s="103" t="s">
        <v>158</v>
      </c>
      <c r="F130" s="103" t="s">
        <v>159</v>
      </c>
      <c r="H130" s="86">
        <v>0.95</v>
      </c>
      <c r="I130" s="85" t="s">
        <v>28</v>
      </c>
      <c r="K130" s="7"/>
      <c r="L130" s="61"/>
      <c r="M130" s="62"/>
      <c r="N130" s="7"/>
      <c r="O130" s="61"/>
      <c r="P130" s="62"/>
      <c r="Q130" s="7"/>
      <c r="R130" s="61"/>
      <c r="S130" s="62"/>
      <c r="T130" s="7"/>
      <c r="U130" s="61"/>
      <c r="V130" s="62"/>
      <c r="W130" s="7"/>
      <c r="X130" s="61"/>
      <c r="Y130" s="62"/>
      <c r="Z130" s="7"/>
      <c r="AA130" s="61"/>
      <c r="AB130" s="62"/>
      <c r="AC130" s="7"/>
      <c r="AD130" s="61"/>
      <c r="AE130" s="62"/>
      <c r="AF130" s="7"/>
      <c r="AG130" s="61"/>
      <c r="AH130" s="62"/>
      <c r="AI130" s="7"/>
      <c r="AJ130" s="61"/>
      <c r="AK130" s="62"/>
      <c r="AL130" s="7"/>
      <c r="AM130" s="61"/>
      <c r="AN130" s="62"/>
      <c r="AO130" s="7"/>
      <c r="AP130" s="61"/>
      <c r="AQ130" s="62"/>
      <c r="AR130" s="7"/>
      <c r="AS130" s="61"/>
      <c r="AT130" s="62"/>
      <c r="AV130" s="63"/>
      <c r="AW130" s="64"/>
      <c r="AX130" s="65"/>
    </row>
    <row r="131" spans="2:50">
      <c r="B131" s="106"/>
      <c r="C131" s="79"/>
      <c r="D131" s="103"/>
      <c r="F131" s="103"/>
      <c r="H131" s="84"/>
      <c r="I131" s="8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V131" s="66"/>
      <c r="AW131" s="67"/>
      <c r="AX131" s="68"/>
    </row>
    <row r="132" spans="2:50">
      <c r="B132" s="106"/>
      <c r="C132" s="79">
        <v>69</v>
      </c>
      <c r="D132" s="103" t="s">
        <v>160</v>
      </c>
      <c r="F132" s="103" t="s">
        <v>161</v>
      </c>
      <c r="H132" s="86">
        <v>0.9</v>
      </c>
      <c r="I132" s="85" t="s">
        <v>28</v>
      </c>
      <c r="K132" s="7"/>
      <c r="L132" s="61"/>
      <c r="M132" s="62"/>
      <c r="N132" s="7"/>
      <c r="O132" s="61"/>
      <c r="P132" s="62"/>
      <c r="Q132" s="7"/>
      <c r="R132" s="61"/>
      <c r="S132" s="62"/>
      <c r="T132" s="7"/>
      <c r="U132" s="61"/>
      <c r="V132" s="62"/>
      <c r="W132" s="7"/>
      <c r="X132" s="61"/>
      <c r="Y132" s="62"/>
      <c r="Z132" s="7"/>
      <c r="AA132" s="61"/>
      <c r="AB132" s="62"/>
      <c r="AC132" s="7"/>
      <c r="AD132" s="61"/>
      <c r="AE132" s="62"/>
      <c r="AF132" s="7"/>
      <c r="AG132" s="61"/>
      <c r="AH132" s="62"/>
      <c r="AI132" s="7"/>
      <c r="AJ132" s="61"/>
      <c r="AK132" s="62"/>
      <c r="AL132" s="7"/>
      <c r="AM132" s="61"/>
      <c r="AN132" s="62"/>
      <c r="AO132" s="7"/>
      <c r="AP132" s="61"/>
      <c r="AQ132" s="62"/>
      <c r="AR132" s="7"/>
      <c r="AS132" s="61"/>
      <c r="AT132" s="62"/>
      <c r="AV132" s="63"/>
      <c r="AW132" s="64"/>
      <c r="AX132" s="65"/>
    </row>
    <row r="133" spans="2:50">
      <c r="B133" s="106"/>
      <c r="C133" s="79"/>
      <c r="D133" s="103"/>
      <c r="F133" s="103"/>
      <c r="H133" s="84"/>
      <c r="I133" s="8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V133" s="66"/>
      <c r="AW133" s="67"/>
      <c r="AX133" s="68"/>
    </row>
    <row r="134" spans="2:50">
      <c r="B134" s="106"/>
      <c r="C134" s="79">
        <v>70</v>
      </c>
      <c r="D134" s="103" t="s">
        <v>162</v>
      </c>
      <c r="F134" s="103" t="s">
        <v>163</v>
      </c>
      <c r="H134" s="86">
        <v>0.95</v>
      </c>
      <c r="I134" s="85" t="s">
        <v>28</v>
      </c>
      <c r="K134" s="7"/>
      <c r="L134" s="61"/>
      <c r="M134" s="62"/>
      <c r="N134" s="7"/>
      <c r="O134" s="61"/>
      <c r="P134" s="62"/>
      <c r="Q134" s="7"/>
      <c r="R134" s="61"/>
      <c r="S134" s="62"/>
      <c r="T134" s="7"/>
      <c r="U134" s="61"/>
      <c r="V134" s="62"/>
      <c r="W134" s="7"/>
      <c r="X134" s="61"/>
      <c r="Y134" s="62"/>
      <c r="Z134" s="7"/>
      <c r="AA134" s="61"/>
      <c r="AB134" s="62"/>
      <c r="AC134" s="7"/>
      <c r="AD134" s="61"/>
      <c r="AE134" s="62"/>
      <c r="AF134" s="7"/>
      <c r="AG134" s="61"/>
      <c r="AH134" s="62"/>
      <c r="AI134" s="7"/>
      <c r="AJ134" s="61"/>
      <c r="AK134" s="62"/>
      <c r="AL134" s="7"/>
      <c r="AM134" s="61"/>
      <c r="AN134" s="62"/>
      <c r="AO134" s="7"/>
      <c r="AP134" s="61"/>
      <c r="AQ134" s="62"/>
      <c r="AR134" s="7"/>
      <c r="AS134" s="61"/>
      <c r="AT134" s="62"/>
      <c r="AV134" s="63"/>
      <c r="AW134" s="64"/>
      <c r="AX134" s="65"/>
    </row>
    <row r="135" spans="2:50">
      <c r="B135" s="106"/>
      <c r="C135" s="79"/>
      <c r="D135" s="103"/>
      <c r="F135" s="103"/>
      <c r="H135" s="84"/>
      <c r="I135" s="8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V135" s="66"/>
      <c r="AW135" s="67"/>
      <c r="AX135" s="68"/>
    </row>
    <row r="136" spans="2:50">
      <c r="B136" s="106"/>
      <c r="C136" s="79">
        <v>71</v>
      </c>
      <c r="D136" s="103" t="s">
        <v>164</v>
      </c>
      <c r="F136" s="103" t="s">
        <v>165</v>
      </c>
      <c r="H136" s="86">
        <v>0.95</v>
      </c>
      <c r="I136" s="85" t="s">
        <v>28</v>
      </c>
      <c r="K136" s="7"/>
      <c r="L136" s="61"/>
      <c r="M136" s="62"/>
      <c r="N136" s="7"/>
      <c r="O136" s="61"/>
      <c r="P136" s="62"/>
      <c r="Q136" s="7"/>
      <c r="R136" s="61"/>
      <c r="S136" s="62"/>
      <c r="T136" s="7"/>
      <c r="U136" s="61"/>
      <c r="V136" s="62"/>
      <c r="W136" s="7"/>
      <c r="X136" s="61"/>
      <c r="Y136" s="62"/>
      <c r="Z136" s="7"/>
      <c r="AA136" s="61"/>
      <c r="AB136" s="62"/>
      <c r="AC136" s="7"/>
      <c r="AD136" s="61"/>
      <c r="AE136" s="62"/>
      <c r="AF136" s="7"/>
      <c r="AG136" s="61"/>
      <c r="AH136" s="62"/>
      <c r="AI136" s="7"/>
      <c r="AJ136" s="61"/>
      <c r="AK136" s="62"/>
      <c r="AL136" s="7"/>
      <c r="AM136" s="61"/>
      <c r="AN136" s="62"/>
      <c r="AO136" s="7"/>
      <c r="AP136" s="61"/>
      <c r="AQ136" s="62"/>
      <c r="AR136" s="7"/>
      <c r="AS136" s="61"/>
      <c r="AT136" s="62"/>
      <c r="AV136" s="63"/>
      <c r="AW136" s="64"/>
      <c r="AX136" s="65"/>
    </row>
    <row r="137" spans="2:50">
      <c r="B137" s="107"/>
      <c r="C137" s="79"/>
      <c r="D137" s="103"/>
      <c r="F137" s="103"/>
      <c r="H137" s="84"/>
      <c r="I137" s="8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V137" s="66"/>
      <c r="AW137" s="67"/>
      <c r="AX137" s="68"/>
    </row>
    <row r="138" spans="2:50" ht="6" customHeight="1">
      <c r="I138" s="8"/>
    </row>
    <row r="139" spans="2:50">
      <c r="B139" s="87" t="s">
        <v>166</v>
      </c>
      <c r="C139" s="77">
        <v>72</v>
      </c>
      <c r="D139" s="71" t="s">
        <v>167</v>
      </c>
      <c r="F139" s="71" t="s">
        <v>168</v>
      </c>
      <c r="H139" s="86">
        <v>0.98</v>
      </c>
      <c r="I139" s="85" t="s">
        <v>38</v>
      </c>
      <c r="K139" s="7"/>
      <c r="L139" s="61"/>
      <c r="M139" s="62"/>
      <c r="N139" s="7"/>
      <c r="O139" s="61"/>
      <c r="P139" s="62"/>
      <c r="Q139" s="7"/>
      <c r="R139" s="61"/>
      <c r="S139" s="62"/>
      <c r="T139" s="7"/>
      <c r="U139" s="61"/>
      <c r="V139" s="62"/>
      <c r="W139" s="7"/>
      <c r="X139" s="61"/>
      <c r="Y139" s="62"/>
      <c r="Z139" s="7"/>
      <c r="AA139" s="61"/>
      <c r="AB139" s="62"/>
      <c r="AC139" s="7"/>
      <c r="AD139" s="61"/>
      <c r="AE139" s="62"/>
      <c r="AF139" s="7"/>
      <c r="AG139" s="61"/>
      <c r="AH139" s="62"/>
      <c r="AI139" s="7"/>
      <c r="AJ139" s="61"/>
      <c r="AK139" s="62"/>
      <c r="AL139" s="7"/>
      <c r="AM139" s="61"/>
      <c r="AN139" s="62"/>
      <c r="AO139" s="7"/>
      <c r="AP139" s="61"/>
      <c r="AQ139" s="62"/>
      <c r="AR139" s="7"/>
      <c r="AS139" s="61"/>
      <c r="AT139" s="62"/>
      <c r="AV139" s="63"/>
      <c r="AW139" s="64"/>
      <c r="AX139" s="65"/>
    </row>
    <row r="140" spans="2:50">
      <c r="B140" s="87"/>
      <c r="C140" s="77"/>
      <c r="D140" s="71"/>
      <c r="F140" s="71"/>
      <c r="H140" s="84"/>
      <c r="I140" s="8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V140" s="66"/>
      <c r="AW140" s="67"/>
      <c r="AX140" s="68"/>
    </row>
    <row r="141" spans="2:50">
      <c r="B141" s="87"/>
      <c r="C141" s="77">
        <v>73</v>
      </c>
      <c r="D141" s="71" t="s">
        <v>169</v>
      </c>
      <c r="F141" s="71" t="s">
        <v>170</v>
      </c>
      <c r="H141" s="86">
        <v>0.95</v>
      </c>
      <c r="I141" s="85" t="s">
        <v>28</v>
      </c>
      <c r="K141" s="7"/>
      <c r="L141" s="61"/>
      <c r="M141" s="62"/>
      <c r="N141" s="7"/>
      <c r="O141" s="61"/>
      <c r="P141" s="62"/>
      <c r="Q141" s="7"/>
      <c r="R141" s="61"/>
      <c r="S141" s="62"/>
      <c r="T141" s="7"/>
      <c r="U141" s="61"/>
      <c r="V141" s="62"/>
      <c r="W141" s="7"/>
      <c r="X141" s="61"/>
      <c r="Y141" s="62"/>
      <c r="Z141" s="7"/>
      <c r="AA141" s="61"/>
      <c r="AB141" s="62"/>
      <c r="AC141" s="7"/>
      <c r="AD141" s="61"/>
      <c r="AE141" s="62"/>
      <c r="AF141" s="7"/>
      <c r="AG141" s="61"/>
      <c r="AH141" s="62"/>
      <c r="AI141" s="7"/>
      <c r="AJ141" s="61"/>
      <c r="AK141" s="62"/>
      <c r="AL141" s="7"/>
      <c r="AM141" s="61"/>
      <c r="AN141" s="62"/>
      <c r="AO141" s="7"/>
      <c r="AP141" s="61"/>
      <c r="AQ141" s="62"/>
      <c r="AR141" s="7"/>
      <c r="AS141" s="61"/>
      <c r="AT141" s="62"/>
      <c r="AV141" s="63"/>
      <c r="AW141" s="64"/>
      <c r="AX141" s="65"/>
    </row>
    <row r="142" spans="2:50">
      <c r="B142" s="87"/>
      <c r="C142" s="77"/>
      <c r="D142" s="71"/>
      <c r="F142" s="71"/>
      <c r="H142" s="84"/>
      <c r="I142" s="8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V142" s="66"/>
      <c r="AW142" s="67"/>
      <c r="AX142" s="68"/>
    </row>
    <row r="143" spans="2:50">
      <c r="B143" s="87"/>
      <c r="C143" s="102">
        <v>74</v>
      </c>
      <c r="D143" s="72" t="s">
        <v>171</v>
      </c>
      <c r="F143" s="72" t="s">
        <v>172</v>
      </c>
      <c r="H143" s="73" t="s">
        <v>173</v>
      </c>
      <c r="I143" s="74" t="s">
        <v>28</v>
      </c>
      <c r="K143" s="7"/>
      <c r="L143" s="61"/>
      <c r="M143" s="62"/>
      <c r="N143" s="7"/>
      <c r="O143" s="61"/>
      <c r="P143" s="62"/>
      <c r="Q143" s="7"/>
      <c r="R143" s="61"/>
      <c r="S143" s="62"/>
      <c r="T143" s="7"/>
      <c r="U143" s="61"/>
      <c r="V143" s="62"/>
      <c r="W143" s="7"/>
      <c r="X143" s="61"/>
      <c r="Y143" s="62"/>
      <c r="Z143" s="7"/>
      <c r="AA143" s="61"/>
      <c r="AB143" s="62"/>
      <c r="AC143" s="7"/>
      <c r="AD143" s="61"/>
      <c r="AE143" s="62"/>
      <c r="AF143" s="7"/>
      <c r="AG143" s="61"/>
      <c r="AH143" s="62"/>
      <c r="AI143" s="7"/>
      <c r="AJ143" s="61"/>
      <c r="AK143" s="62"/>
      <c r="AL143" s="7"/>
      <c r="AM143" s="61"/>
      <c r="AN143" s="62"/>
      <c r="AO143" s="7"/>
      <c r="AP143" s="61"/>
      <c r="AQ143" s="62"/>
      <c r="AR143" s="7"/>
      <c r="AS143" s="61"/>
      <c r="AT143" s="62"/>
      <c r="AV143" s="63"/>
      <c r="AW143" s="64"/>
      <c r="AX143" s="65"/>
    </row>
    <row r="144" spans="2:50">
      <c r="B144" s="87"/>
      <c r="C144" s="102"/>
      <c r="D144" s="72"/>
      <c r="F144" s="72"/>
      <c r="H144" s="73"/>
      <c r="I144" s="74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V144" s="66"/>
      <c r="AW144" s="67"/>
      <c r="AX144" s="68"/>
    </row>
    <row r="145" spans="2:50">
      <c r="B145" s="87"/>
      <c r="C145" s="77">
        <v>75</v>
      </c>
      <c r="D145" s="71" t="s">
        <v>174</v>
      </c>
      <c r="F145" s="71" t="s">
        <v>175</v>
      </c>
      <c r="H145" s="84" t="s">
        <v>176</v>
      </c>
      <c r="I145" s="85" t="s">
        <v>28</v>
      </c>
      <c r="K145" s="7"/>
      <c r="L145" s="61"/>
      <c r="M145" s="62"/>
      <c r="N145" s="7"/>
      <c r="O145" s="61"/>
      <c r="P145" s="62"/>
      <c r="Q145" s="7"/>
      <c r="R145" s="61"/>
      <c r="S145" s="62"/>
      <c r="T145" s="7"/>
      <c r="U145" s="61"/>
      <c r="V145" s="62"/>
      <c r="W145" s="7"/>
      <c r="X145" s="61"/>
      <c r="Y145" s="62"/>
      <c r="Z145" s="7"/>
      <c r="AA145" s="61"/>
      <c r="AB145" s="62"/>
      <c r="AC145" s="7"/>
      <c r="AD145" s="61"/>
      <c r="AE145" s="62"/>
      <c r="AF145" s="7"/>
      <c r="AG145" s="61"/>
      <c r="AH145" s="62"/>
      <c r="AI145" s="7"/>
      <c r="AJ145" s="61"/>
      <c r="AK145" s="62"/>
      <c r="AL145" s="7"/>
      <c r="AM145" s="61"/>
      <c r="AN145" s="62"/>
      <c r="AO145" s="7"/>
      <c r="AP145" s="61"/>
      <c r="AQ145" s="62"/>
      <c r="AR145" s="7"/>
      <c r="AS145" s="61"/>
      <c r="AT145" s="62"/>
      <c r="AV145" s="63"/>
      <c r="AW145" s="64"/>
      <c r="AX145" s="65"/>
    </row>
    <row r="146" spans="2:50">
      <c r="B146" s="87"/>
      <c r="C146" s="77"/>
      <c r="D146" s="71"/>
      <c r="F146" s="71"/>
      <c r="H146" s="84"/>
      <c r="I146" s="8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V146" s="66"/>
      <c r="AW146" s="67"/>
      <c r="AX146" s="68"/>
    </row>
    <row r="147" spans="2:50">
      <c r="B147" s="87"/>
      <c r="C147" s="77">
        <v>76</v>
      </c>
      <c r="D147" s="71" t="s">
        <v>177</v>
      </c>
      <c r="F147" s="71" t="s">
        <v>178</v>
      </c>
      <c r="H147" s="84" t="s">
        <v>179</v>
      </c>
      <c r="I147" s="85" t="s">
        <v>28</v>
      </c>
      <c r="K147" s="7"/>
      <c r="L147" s="61"/>
      <c r="M147" s="62"/>
      <c r="N147" s="7"/>
      <c r="O147" s="61"/>
      <c r="P147" s="62"/>
      <c r="Q147" s="7"/>
      <c r="R147" s="61"/>
      <c r="S147" s="62"/>
      <c r="T147" s="7"/>
      <c r="U147" s="61"/>
      <c r="V147" s="62"/>
      <c r="W147" s="7"/>
      <c r="X147" s="61"/>
      <c r="Y147" s="62"/>
      <c r="Z147" s="7"/>
      <c r="AA147" s="61"/>
      <c r="AB147" s="62"/>
      <c r="AC147" s="7"/>
      <c r="AD147" s="61"/>
      <c r="AE147" s="62"/>
      <c r="AF147" s="7"/>
      <c r="AG147" s="61"/>
      <c r="AH147" s="62"/>
      <c r="AI147" s="7"/>
      <c r="AJ147" s="61"/>
      <c r="AK147" s="62"/>
      <c r="AL147" s="7"/>
      <c r="AM147" s="61"/>
      <c r="AN147" s="62"/>
      <c r="AO147" s="7"/>
      <c r="AP147" s="61"/>
      <c r="AQ147" s="62"/>
      <c r="AR147" s="7"/>
      <c r="AS147" s="61"/>
      <c r="AT147" s="62"/>
      <c r="AV147" s="63"/>
      <c r="AW147" s="64"/>
      <c r="AX147" s="65"/>
    </row>
    <row r="148" spans="2:50">
      <c r="B148" s="87"/>
      <c r="C148" s="77"/>
      <c r="D148" s="71"/>
      <c r="F148" s="71"/>
      <c r="H148" s="84"/>
      <c r="I148" s="8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V148" s="66"/>
      <c r="AW148" s="67"/>
      <c r="AX148" s="68"/>
    </row>
    <row r="149" spans="2:50">
      <c r="B149" s="87"/>
      <c r="C149" s="93">
        <v>77</v>
      </c>
      <c r="D149" s="99" t="s">
        <v>63</v>
      </c>
      <c r="F149" s="99" t="s">
        <v>180</v>
      </c>
      <c r="H149" s="95">
        <v>1</v>
      </c>
      <c r="I149" s="97" t="s">
        <v>28</v>
      </c>
      <c r="K149" s="7"/>
      <c r="L149" s="61"/>
      <c r="M149" s="62"/>
      <c r="N149" s="7"/>
      <c r="O149" s="61"/>
      <c r="P149" s="62"/>
      <c r="Q149" s="7"/>
      <c r="R149" s="61"/>
      <c r="S149" s="62"/>
      <c r="T149" s="7"/>
      <c r="U149" s="61"/>
      <c r="V149" s="62"/>
      <c r="W149" s="7"/>
      <c r="X149" s="61"/>
      <c r="Y149" s="62"/>
      <c r="Z149" s="7"/>
      <c r="AA149" s="61"/>
      <c r="AB149" s="62"/>
      <c r="AC149" s="7"/>
      <c r="AD149" s="61"/>
      <c r="AE149" s="62"/>
      <c r="AF149" s="7"/>
      <c r="AG149" s="61"/>
      <c r="AH149" s="62"/>
      <c r="AI149" s="7"/>
      <c r="AJ149" s="61"/>
      <c r="AK149" s="62"/>
      <c r="AL149" s="7"/>
      <c r="AM149" s="61"/>
      <c r="AN149" s="62"/>
      <c r="AO149" s="7"/>
      <c r="AP149" s="61"/>
      <c r="AQ149" s="62"/>
      <c r="AR149" s="7"/>
      <c r="AS149" s="61"/>
      <c r="AT149" s="62"/>
      <c r="AV149" s="63"/>
      <c r="AW149" s="64"/>
      <c r="AX149" s="65"/>
    </row>
    <row r="150" spans="2:50">
      <c r="B150" s="87"/>
      <c r="C150" s="93"/>
      <c r="D150" s="99"/>
      <c r="F150" s="99"/>
      <c r="H150" s="96"/>
      <c r="I150" s="97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V150" s="66"/>
      <c r="AW150" s="67"/>
      <c r="AX150" s="68"/>
    </row>
    <row r="151" spans="2:50" ht="4.5" customHeight="1">
      <c r="I151" s="8"/>
    </row>
    <row r="152" spans="2:50">
      <c r="B152" s="69" t="s">
        <v>181</v>
      </c>
      <c r="C152" s="77">
        <v>78</v>
      </c>
      <c r="D152" s="71" t="s">
        <v>182</v>
      </c>
      <c r="F152" s="71" t="s">
        <v>183</v>
      </c>
      <c r="H152" s="84"/>
      <c r="I152" s="85" t="s">
        <v>28</v>
      </c>
      <c r="K152" s="7"/>
      <c r="L152" s="61"/>
      <c r="M152" s="62"/>
      <c r="N152" s="7"/>
      <c r="O152" s="61"/>
      <c r="P152" s="62"/>
      <c r="Q152" s="7"/>
      <c r="R152" s="61"/>
      <c r="S152" s="62"/>
      <c r="T152" s="7"/>
      <c r="U152" s="61"/>
      <c r="V152" s="62"/>
      <c r="W152" s="7"/>
      <c r="X152" s="61"/>
      <c r="Y152" s="62"/>
      <c r="Z152" s="7"/>
      <c r="AA152" s="61"/>
      <c r="AB152" s="62"/>
      <c r="AC152" s="7"/>
      <c r="AD152" s="61"/>
      <c r="AE152" s="62"/>
      <c r="AF152" s="7"/>
      <c r="AG152" s="61"/>
      <c r="AH152" s="62"/>
      <c r="AI152" s="7"/>
      <c r="AJ152" s="61"/>
      <c r="AK152" s="62"/>
      <c r="AL152" s="7"/>
      <c r="AM152" s="61"/>
      <c r="AN152" s="62"/>
      <c r="AO152" s="7"/>
      <c r="AP152" s="61"/>
      <c r="AQ152" s="62"/>
      <c r="AR152" s="7"/>
      <c r="AS152" s="61"/>
      <c r="AT152" s="62"/>
      <c r="AV152" s="63"/>
      <c r="AW152" s="64"/>
      <c r="AX152" s="65"/>
    </row>
    <row r="153" spans="2:50">
      <c r="B153" s="69"/>
      <c r="C153" s="77"/>
      <c r="D153" s="71"/>
      <c r="F153" s="71"/>
      <c r="H153" s="84"/>
      <c r="I153" s="8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V153" s="66"/>
      <c r="AW153" s="67"/>
      <c r="AX153" s="68"/>
    </row>
    <row r="154" spans="2:50">
      <c r="B154" s="69"/>
      <c r="C154" s="84">
        <v>79</v>
      </c>
      <c r="D154" s="88" t="s">
        <v>184</v>
      </c>
      <c r="F154" s="88" t="s">
        <v>185</v>
      </c>
      <c r="H154" s="84"/>
      <c r="I154" s="85" t="s">
        <v>28</v>
      </c>
      <c r="K154" s="7"/>
      <c r="L154" s="61"/>
      <c r="M154" s="62"/>
      <c r="N154" s="7"/>
      <c r="O154" s="61"/>
      <c r="P154" s="62"/>
      <c r="Q154" s="7"/>
      <c r="R154" s="61"/>
      <c r="S154" s="62"/>
      <c r="T154" s="7"/>
      <c r="U154" s="61"/>
      <c r="V154" s="62"/>
      <c r="W154" s="7"/>
      <c r="X154" s="61"/>
      <c r="Y154" s="62"/>
      <c r="Z154" s="7"/>
      <c r="AA154" s="61"/>
      <c r="AB154" s="62"/>
      <c r="AC154" s="7"/>
      <c r="AD154" s="61"/>
      <c r="AE154" s="62"/>
      <c r="AF154" s="7"/>
      <c r="AG154" s="61"/>
      <c r="AH154" s="62"/>
      <c r="AI154" s="7"/>
      <c r="AJ154" s="61"/>
      <c r="AK154" s="62"/>
      <c r="AL154" s="7"/>
      <c r="AM154" s="61"/>
      <c r="AN154" s="62"/>
      <c r="AO154" s="7"/>
      <c r="AP154" s="61"/>
      <c r="AQ154" s="62"/>
      <c r="AR154" s="7"/>
      <c r="AS154" s="61"/>
      <c r="AT154" s="62"/>
      <c r="AV154" s="63"/>
      <c r="AW154" s="64"/>
      <c r="AX154" s="65"/>
    </row>
    <row r="155" spans="2:50">
      <c r="B155" s="69"/>
      <c r="C155" s="84"/>
      <c r="D155" s="88"/>
      <c r="F155" s="88"/>
      <c r="H155" s="84"/>
      <c r="I155" s="8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V155" s="66"/>
      <c r="AW155" s="67"/>
      <c r="AX155" s="68"/>
    </row>
    <row r="156" spans="2:50" ht="5.25" customHeight="1">
      <c r="I156" s="8"/>
    </row>
    <row r="157" spans="2:50">
      <c r="B157" s="69" t="s">
        <v>273</v>
      </c>
      <c r="C157" s="79">
        <v>80</v>
      </c>
      <c r="D157" s="90" t="s">
        <v>186</v>
      </c>
      <c r="F157" s="90" t="s">
        <v>187</v>
      </c>
      <c r="H157" s="86">
        <v>0.95</v>
      </c>
      <c r="I157" s="85" t="s">
        <v>28</v>
      </c>
      <c r="K157" s="7"/>
      <c r="L157" s="61"/>
      <c r="M157" s="62"/>
      <c r="N157" s="7"/>
      <c r="O157" s="61"/>
      <c r="P157" s="62"/>
      <c r="Q157" s="7"/>
      <c r="R157" s="61"/>
      <c r="S157" s="62"/>
      <c r="T157" s="7"/>
      <c r="U157" s="61"/>
      <c r="V157" s="62"/>
      <c r="W157" s="7"/>
      <c r="X157" s="61"/>
      <c r="Y157" s="62"/>
      <c r="Z157" s="7"/>
      <c r="AA157" s="61"/>
      <c r="AB157" s="62"/>
      <c r="AC157" s="7"/>
      <c r="AD157" s="61"/>
      <c r="AE157" s="62"/>
      <c r="AF157" s="7"/>
      <c r="AG157" s="61"/>
      <c r="AH157" s="62"/>
      <c r="AI157" s="7"/>
      <c r="AJ157" s="61"/>
      <c r="AK157" s="62"/>
      <c r="AL157" s="7"/>
      <c r="AM157" s="61"/>
      <c r="AN157" s="62"/>
      <c r="AO157" s="7"/>
      <c r="AP157" s="61"/>
      <c r="AQ157" s="62"/>
      <c r="AR157" s="7"/>
      <c r="AS157" s="61"/>
      <c r="AT157" s="62"/>
      <c r="AV157" s="63"/>
      <c r="AW157" s="64"/>
      <c r="AX157" s="65"/>
    </row>
    <row r="158" spans="2:50">
      <c r="B158" s="69"/>
      <c r="C158" s="79"/>
      <c r="D158" s="90"/>
      <c r="F158" s="90"/>
      <c r="H158" s="84"/>
      <c r="I158" s="8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V158" s="66"/>
      <c r="AW158" s="67"/>
      <c r="AX158" s="68"/>
    </row>
    <row r="159" spans="2:50">
      <c r="B159" s="69"/>
      <c r="C159" s="100">
        <v>81</v>
      </c>
      <c r="D159" s="101" t="s">
        <v>188</v>
      </c>
      <c r="F159" s="101" t="s">
        <v>189</v>
      </c>
      <c r="H159" s="95">
        <v>0.55000000000000004</v>
      </c>
      <c r="I159" s="97" t="s">
        <v>28</v>
      </c>
      <c r="K159" s="7"/>
      <c r="L159" s="61"/>
      <c r="M159" s="62"/>
      <c r="N159" s="7"/>
      <c r="O159" s="61"/>
      <c r="P159" s="62"/>
      <c r="Q159" s="7"/>
      <c r="R159" s="61"/>
      <c r="S159" s="62"/>
      <c r="T159" s="7"/>
      <c r="U159" s="61"/>
      <c r="V159" s="62"/>
      <c r="W159" s="7"/>
      <c r="X159" s="61"/>
      <c r="Y159" s="62"/>
      <c r="Z159" s="7"/>
      <c r="AA159" s="61"/>
      <c r="AB159" s="62"/>
      <c r="AC159" s="7"/>
      <c r="AD159" s="61"/>
      <c r="AE159" s="62"/>
      <c r="AF159" s="7"/>
      <c r="AG159" s="61"/>
      <c r="AH159" s="62"/>
      <c r="AI159" s="7"/>
      <c r="AJ159" s="61"/>
      <c r="AK159" s="62"/>
      <c r="AL159" s="7"/>
      <c r="AM159" s="61"/>
      <c r="AN159" s="62"/>
      <c r="AO159" s="7"/>
      <c r="AP159" s="61"/>
      <c r="AQ159" s="62"/>
      <c r="AR159" s="7"/>
      <c r="AS159" s="61"/>
      <c r="AT159" s="62"/>
      <c r="AV159" s="63"/>
      <c r="AW159" s="64"/>
      <c r="AX159" s="65"/>
    </row>
    <row r="160" spans="2:50">
      <c r="B160" s="69"/>
      <c r="C160" s="100"/>
      <c r="D160" s="101"/>
      <c r="F160" s="101"/>
      <c r="H160" s="96"/>
      <c r="I160" s="97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V160" s="66"/>
      <c r="AW160" s="67"/>
      <c r="AX160" s="68"/>
    </row>
    <row r="161" spans="2:50" ht="7.5" customHeight="1">
      <c r="I161" s="8"/>
    </row>
    <row r="162" spans="2:50">
      <c r="B162" s="69" t="s">
        <v>190</v>
      </c>
      <c r="C162" s="77">
        <v>82</v>
      </c>
      <c r="D162" s="90" t="s">
        <v>191</v>
      </c>
      <c r="F162" s="90" t="s">
        <v>192</v>
      </c>
      <c r="H162" s="86">
        <v>0.95</v>
      </c>
      <c r="I162" s="85" t="s">
        <v>38</v>
      </c>
      <c r="K162" s="7"/>
      <c r="L162" s="61"/>
      <c r="M162" s="62"/>
      <c r="N162" s="7"/>
      <c r="O162" s="61"/>
      <c r="P162" s="62"/>
      <c r="Q162" s="7"/>
      <c r="R162" s="61"/>
      <c r="S162" s="62"/>
      <c r="T162" s="7"/>
      <c r="U162" s="61"/>
      <c r="V162" s="62"/>
      <c r="W162" s="7"/>
      <c r="X162" s="61"/>
      <c r="Y162" s="62"/>
      <c r="Z162" s="7"/>
      <c r="AA162" s="61"/>
      <c r="AB162" s="62"/>
      <c r="AC162" s="7"/>
      <c r="AD162" s="61"/>
      <c r="AE162" s="62"/>
      <c r="AF162" s="7"/>
      <c r="AG162" s="61"/>
      <c r="AH162" s="62"/>
      <c r="AI162" s="7"/>
      <c r="AJ162" s="61"/>
      <c r="AK162" s="62"/>
      <c r="AL162" s="7"/>
      <c r="AM162" s="61"/>
      <c r="AN162" s="62"/>
      <c r="AO162" s="7"/>
      <c r="AP162" s="61"/>
      <c r="AQ162" s="62"/>
      <c r="AR162" s="7"/>
      <c r="AS162" s="61"/>
      <c r="AT162" s="62"/>
      <c r="AV162" s="63"/>
      <c r="AW162" s="64"/>
      <c r="AX162" s="65"/>
    </row>
    <row r="163" spans="2:50">
      <c r="B163" s="69"/>
      <c r="C163" s="77"/>
      <c r="D163" s="90"/>
      <c r="F163" s="90"/>
      <c r="H163" s="84"/>
      <c r="I163" s="85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V163" s="66"/>
      <c r="AW163" s="67"/>
      <c r="AX163" s="68"/>
    </row>
    <row r="164" spans="2:50">
      <c r="B164" s="69"/>
      <c r="C164" s="77">
        <v>83</v>
      </c>
      <c r="D164" s="90" t="s">
        <v>193</v>
      </c>
      <c r="F164" s="90" t="s">
        <v>194</v>
      </c>
      <c r="H164" s="86">
        <v>0.9</v>
      </c>
      <c r="I164" s="85" t="s">
        <v>28</v>
      </c>
      <c r="K164" s="7"/>
      <c r="L164" s="61"/>
      <c r="M164" s="62"/>
      <c r="N164" s="7"/>
      <c r="O164" s="61"/>
      <c r="P164" s="62"/>
      <c r="Q164" s="7"/>
      <c r="R164" s="61"/>
      <c r="S164" s="62"/>
      <c r="T164" s="7"/>
      <c r="U164" s="61"/>
      <c r="V164" s="62"/>
      <c r="W164" s="7"/>
      <c r="X164" s="61"/>
      <c r="Y164" s="62"/>
      <c r="Z164" s="7"/>
      <c r="AA164" s="61"/>
      <c r="AB164" s="62"/>
      <c r="AC164" s="7"/>
      <c r="AD164" s="61"/>
      <c r="AE164" s="62"/>
      <c r="AF164" s="7"/>
      <c r="AG164" s="61"/>
      <c r="AH164" s="62"/>
      <c r="AI164" s="7"/>
      <c r="AJ164" s="61"/>
      <c r="AK164" s="62"/>
      <c r="AL164" s="7"/>
      <c r="AM164" s="61"/>
      <c r="AN164" s="62"/>
      <c r="AO164" s="7"/>
      <c r="AP164" s="61"/>
      <c r="AQ164" s="62"/>
      <c r="AR164" s="7"/>
      <c r="AS164" s="61"/>
      <c r="AT164" s="62"/>
      <c r="AV164" s="63"/>
      <c r="AW164" s="64"/>
      <c r="AX164" s="65"/>
    </row>
    <row r="165" spans="2:50">
      <c r="B165" s="69"/>
      <c r="C165" s="77"/>
      <c r="D165" s="90"/>
      <c r="F165" s="90"/>
      <c r="H165" s="84"/>
      <c r="I165" s="8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V165" s="66"/>
      <c r="AW165" s="67"/>
      <c r="AX165" s="68"/>
    </row>
    <row r="166" spans="2:50">
      <c r="B166" s="69"/>
      <c r="C166" s="77">
        <v>84</v>
      </c>
      <c r="D166" s="90" t="s">
        <v>195</v>
      </c>
      <c r="F166" s="90" t="s">
        <v>196</v>
      </c>
      <c r="H166" s="86">
        <v>0.85</v>
      </c>
      <c r="I166" s="85" t="s">
        <v>38</v>
      </c>
      <c r="K166" s="7"/>
      <c r="L166" s="61"/>
      <c r="M166" s="62"/>
      <c r="N166" s="7"/>
      <c r="O166" s="61"/>
      <c r="P166" s="62"/>
      <c r="Q166" s="7"/>
      <c r="R166" s="61"/>
      <c r="S166" s="62"/>
      <c r="T166" s="7"/>
      <c r="U166" s="61"/>
      <c r="V166" s="62"/>
      <c r="W166" s="7"/>
      <c r="X166" s="61"/>
      <c r="Y166" s="62"/>
      <c r="Z166" s="7"/>
      <c r="AA166" s="61"/>
      <c r="AB166" s="62"/>
      <c r="AC166" s="7"/>
      <c r="AD166" s="61"/>
      <c r="AE166" s="62"/>
      <c r="AF166" s="7"/>
      <c r="AG166" s="61"/>
      <c r="AH166" s="62"/>
      <c r="AI166" s="7"/>
      <c r="AJ166" s="61"/>
      <c r="AK166" s="62"/>
      <c r="AL166" s="7"/>
      <c r="AM166" s="61"/>
      <c r="AN166" s="62"/>
      <c r="AO166" s="7"/>
      <c r="AP166" s="61"/>
      <c r="AQ166" s="62"/>
      <c r="AR166" s="7"/>
      <c r="AS166" s="61"/>
      <c r="AT166" s="62"/>
      <c r="AV166" s="63"/>
      <c r="AW166" s="64"/>
      <c r="AX166" s="65"/>
    </row>
    <row r="167" spans="2:50">
      <c r="B167" s="69"/>
      <c r="C167" s="77"/>
      <c r="D167" s="90"/>
      <c r="F167" s="90"/>
      <c r="H167" s="84"/>
      <c r="I167" s="8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V167" s="66"/>
      <c r="AW167" s="67"/>
      <c r="AX167" s="68"/>
    </row>
    <row r="168" spans="2:50">
      <c r="B168" s="69"/>
      <c r="C168" s="77">
        <v>85</v>
      </c>
      <c r="D168" s="90" t="s">
        <v>197</v>
      </c>
      <c r="F168" s="90" t="s">
        <v>198</v>
      </c>
      <c r="H168" s="86">
        <v>0.85</v>
      </c>
      <c r="I168" s="85" t="s">
        <v>28</v>
      </c>
      <c r="K168" s="7"/>
      <c r="L168" s="61"/>
      <c r="M168" s="62"/>
      <c r="N168" s="7"/>
      <c r="O168" s="61"/>
      <c r="P168" s="62"/>
      <c r="Q168" s="7"/>
      <c r="R168" s="61"/>
      <c r="S168" s="62"/>
      <c r="T168" s="7"/>
      <c r="U168" s="61"/>
      <c r="V168" s="62"/>
      <c r="W168" s="7"/>
      <c r="X168" s="61"/>
      <c r="Y168" s="62"/>
      <c r="Z168" s="7"/>
      <c r="AA168" s="61"/>
      <c r="AB168" s="62"/>
      <c r="AC168" s="7"/>
      <c r="AD168" s="61"/>
      <c r="AE168" s="62"/>
      <c r="AF168" s="7"/>
      <c r="AG168" s="61"/>
      <c r="AH168" s="62"/>
      <c r="AI168" s="7"/>
      <c r="AJ168" s="61"/>
      <c r="AK168" s="62"/>
      <c r="AL168" s="7"/>
      <c r="AM168" s="61"/>
      <c r="AN168" s="62"/>
      <c r="AO168" s="7"/>
      <c r="AP168" s="61"/>
      <c r="AQ168" s="62"/>
      <c r="AR168" s="7"/>
      <c r="AS168" s="61"/>
      <c r="AT168" s="62"/>
      <c r="AV168" s="63"/>
      <c r="AW168" s="64"/>
      <c r="AX168" s="65"/>
    </row>
    <row r="169" spans="2:50">
      <c r="B169" s="69"/>
      <c r="C169" s="77"/>
      <c r="D169" s="90"/>
      <c r="F169" s="90"/>
      <c r="H169" s="84"/>
      <c r="I169" s="8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V169" s="66"/>
      <c r="AW169" s="67"/>
      <c r="AX169" s="68"/>
    </row>
    <row r="170" spans="2:50">
      <c r="B170" s="69"/>
      <c r="C170" s="77">
        <v>86</v>
      </c>
      <c r="D170" s="90" t="s">
        <v>199</v>
      </c>
      <c r="F170" s="90" t="s">
        <v>200</v>
      </c>
      <c r="H170" s="86">
        <v>0.85</v>
      </c>
      <c r="I170" s="85" t="s">
        <v>28</v>
      </c>
      <c r="K170" s="7"/>
      <c r="L170" s="61"/>
      <c r="M170" s="62"/>
      <c r="N170" s="7"/>
      <c r="O170" s="61"/>
      <c r="P170" s="62"/>
      <c r="Q170" s="7"/>
      <c r="R170" s="61"/>
      <c r="S170" s="62"/>
      <c r="T170" s="7"/>
      <c r="U170" s="61"/>
      <c r="V170" s="62"/>
      <c r="W170" s="7"/>
      <c r="X170" s="61"/>
      <c r="Y170" s="62"/>
      <c r="Z170" s="7"/>
      <c r="AA170" s="61"/>
      <c r="AB170" s="62"/>
      <c r="AC170" s="7"/>
      <c r="AD170" s="61"/>
      <c r="AE170" s="62"/>
      <c r="AF170" s="7"/>
      <c r="AG170" s="61"/>
      <c r="AH170" s="62"/>
      <c r="AI170" s="7"/>
      <c r="AJ170" s="61"/>
      <c r="AK170" s="62"/>
      <c r="AL170" s="7"/>
      <c r="AM170" s="61"/>
      <c r="AN170" s="62"/>
      <c r="AO170" s="7"/>
      <c r="AP170" s="61"/>
      <c r="AQ170" s="62"/>
      <c r="AR170" s="7"/>
      <c r="AS170" s="61"/>
      <c r="AT170" s="62"/>
      <c r="AV170" s="63"/>
      <c r="AW170" s="64"/>
      <c r="AX170" s="65"/>
    </row>
    <row r="171" spans="2:50">
      <c r="B171" s="69"/>
      <c r="C171" s="77"/>
      <c r="D171" s="90"/>
      <c r="F171" s="90"/>
      <c r="H171" s="84"/>
      <c r="I171" s="8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V171" s="66"/>
      <c r="AW171" s="67"/>
      <c r="AX171" s="68"/>
    </row>
    <row r="172" spans="2:50" ht="6.75" customHeight="1">
      <c r="I172" s="8"/>
    </row>
    <row r="173" spans="2:50">
      <c r="B173" s="69" t="s">
        <v>201</v>
      </c>
      <c r="C173" s="77">
        <v>87</v>
      </c>
      <c r="D173" s="71" t="s">
        <v>202</v>
      </c>
      <c r="F173" s="71" t="s">
        <v>203</v>
      </c>
      <c r="H173" s="86">
        <v>0.95</v>
      </c>
      <c r="I173" s="85" t="s">
        <v>38</v>
      </c>
      <c r="K173" s="7"/>
      <c r="L173" s="61"/>
      <c r="M173" s="62"/>
      <c r="N173" s="7"/>
      <c r="O173" s="61"/>
      <c r="P173" s="62"/>
      <c r="Q173" s="7"/>
      <c r="R173" s="61"/>
      <c r="S173" s="62"/>
      <c r="T173" s="7"/>
      <c r="U173" s="61"/>
      <c r="V173" s="62"/>
      <c r="W173" s="7"/>
      <c r="X173" s="61"/>
      <c r="Y173" s="62"/>
      <c r="Z173" s="7"/>
      <c r="AA173" s="61"/>
      <c r="AB173" s="62"/>
      <c r="AC173" s="7"/>
      <c r="AD173" s="61"/>
      <c r="AE173" s="62"/>
      <c r="AF173" s="7"/>
      <c r="AG173" s="61"/>
      <c r="AH173" s="62"/>
      <c r="AI173" s="7"/>
      <c r="AJ173" s="61"/>
      <c r="AK173" s="62"/>
      <c r="AL173" s="7"/>
      <c r="AM173" s="61"/>
      <c r="AN173" s="62"/>
      <c r="AO173" s="7"/>
      <c r="AP173" s="61"/>
      <c r="AQ173" s="62"/>
      <c r="AR173" s="7"/>
      <c r="AS173" s="61"/>
      <c r="AT173" s="62"/>
      <c r="AV173" s="63"/>
      <c r="AW173" s="64"/>
      <c r="AX173" s="65"/>
    </row>
    <row r="174" spans="2:50">
      <c r="B174" s="69"/>
      <c r="C174" s="77"/>
      <c r="D174" s="71"/>
      <c r="F174" s="71"/>
      <c r="H174" s="84"/>
      <c r="I174" s="8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V174" s="66"/>
      <c r="AW174" s="67"/>
      <c r="AX174" s="68"/>
    </row>
    <row r="175" spans="2:50">
      <c r="B175" s="69"/>
      <c r="C175" s="77">
        <v>88</v>
      </c>
      <c r="D175" s="71" t="s">
        <v>204</v>
      </c>
      <c r="F175" s="71" t="s">
        <v>205</v>
      </c>
      <c r="H175" s="86">
        <v>0.85</v>
      </c>
      <c r="I175" s="85" t="s">
        <v>28</v>
      </c>
      <c r="K175" s="7"/>
      <c r="L175" s="61"/>
      <c r="M175" s="62"/>
      <c r="N175" s="7"/>
      <c r="O175" s="61"/>
      <c r="P175" s="62"/>
      <c r="Q175" s="7"/>
      <c r="R175" s="61"/>
      <c r="S175" s="62"/>
      <c r="T175" s="7"/>
      <c r="U175" s="61"/>
      <c r="V175" s="62"/>
      <c r="W175" s="7"/>
      <c r="X175" s="61"/>
      <c r="Y175" s="62"/>
      <c r="Z175" s="7"/>
      <c r="AA175" s="61"/>
      <c r="AB175" s="62"/>
      <c r="AC175" s="7"/>
      <c r="AD175" s="61"/>
      <c r="AE175" s="62"/>
      <c r="AF175" s="7"/>
      <c r="AG175" s="61"/>
      <c r="AH175" s="62"/>
      <c r="AI175" s="7"/>
      <c r="AJ175" s="61"/>
      <c r="AK175" s="62"/>
      <c r="AL175" s="7"/>
      <c r="AM175" s="61"/>
      <c r="AN175" s="62"/>
      <c r="AO175" s="7"/>
      <c r="AP175" s="61"/>
      <c r="AQ175" s="62"/>
      <c r="AR175" s="7"/>
      <c r="AS175" s="61"/>
      <c r="AT175" s="62"/>
      <c r="AV175" s="63"/>
      <c r="AW175" s="64"/>
      <c r="AX175" s="65"/>
    </row>
    <row r="176" spans="2:50">
      <c r="B176" s="69"/>
      <c r="C176" s="77"/>
      <c r="D176" s="71"/>
      <c r="F176" s="71"/>
      <c r="H176" s="84"/>
      <c r="I176" s="8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V176" s="66"/>
      <c r="AW176" s="67"/>
      <c r="AX176" s="68"/>
    </row>
    <row r="177" spans="2:50" ht="19.5" customHeight="1">
      <c r="B177" s="69"/>
      <c r="C177" s="77">
        <v>89</v>
      </c>
      <c r="D177" s="71" t="s">
        <v>206</v>
      </c>
      <c r="F177" s="71" t="s">
        <v>207</v>
      </c>
      <c r="H177" s="86">
        <v>0.9</v>
      </c>
      <c r="I177" s="85" t="s">
        <v>28</v>
      </c>
      <c r="K177" s="7"/>
      <c r="L177" s="61"/>
      <c r="M177" s="62"/>
      <c r="N177" s="7"/>
      <c r="O177" s="61"/>
      <c r="P177" s="62"/>
      <c r="Q177" s="7"/>
      <c r="R177" s="61"/>
      <c r="S177" s="62"/>
      <c r="T177" s="7"/>
      <c r="U177" s="61"/>
      <c r="V177" s="62"/>
      <c r="W177" s="7"/>
      <c r="X177" s="61"/>
      <c r="Y177" s="62"/>
      <c r="Z177" s="7"/>
      <c r="AA177" s="61"/>
      <c r="AB177" s="62"/>
      <c r="AC177" s="7"/>
      <c r="AD177" s="61"/>
      <c r="AE177" s="62"/>
      <c r="AF177" s="7"/>
      <c r="AG177" s="61"/>
      <c r="AH177" s="62"/>
      <c r="AI177" s="7"/>
      <c r="AJ177" s="61"/>
      <c r="AK177" s="62"/>
      <c r="AL177" s="7"/>
      <c r="AM177" s="61"/>
      <c r="AN177" s="62"/>
      <c r="AO177" s="7"/>
      <c r="AP177" s="61"/>
      <c r="AQ177" s="62"/>
      <c r="AR177" s="7"/>
      <c r="AS177" s="61"/>
      <c r="AT177" s="62"/>
      <c r="AV177" s="63"/>
      <c r="AW177" s="64"/>
      <c r="AX177" s="65"/>
    </row>
    <row r="178" spans="2:50" ht="19.5" customHeight="1">
      <c r="B178" s="69"/>
      <c r="C178" s="77"/>
      <c r="D178" s="71"/>
      <c r="F178" s="71"/>
      <c r="H178" s="84"/>
      <c r="I178" s="8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V178" s="66"/>
      <c r="AW178" s="67"/>
      <c r="AX178" s="68"/>
    </row>
    <row r="179" spans="2:50" ht="6.75" customHeight="1">
      <c r="I179" s="8"/>
    </row>
    <row r="180" spans="2:50">
      <c r="B180" s="69" t="s">
        <v>208</v>
      </c>
      <c r="C180" s="96">
        <v>90</v>
      </c>
      <c r="D180" s="99" t="s">
        <v>209</v>
      </c>
      <c r="F180" s="99" t="s">
        <v>210</v>
      </c>
      <c r="H180" s="95">
        <v>0.95</v>
      </c>
      <c r="I180" s="97" t="s">
        <v>38</v>
      </c>
      <c r="K180" s="7"/>
      <c r="L180" s="61"/>
      <c r="M180" s="62"/>
      <c r="N180" s="7"/>
      <c r="O180" s="61"/>
      <c r="P180" s="62"/>
      <c r="Q180" s="7"/>
      <c r="R180" s="61"/>
      <c r="S180" s="62"/>
      <c r="T180" s="7"/>
      <c r="U180" s="61"/>
      <c r="V180" s="62"/>
      <c r="W180" s="7"/>
      <c r="X180" s="61"/>
      <c r="Y180" s="62"/>
      <c r="Z180" s="7"/>
      <c r="AA180" s="61"/>
      <c r="AB180" s="62"/>
      <c r="AC180" s="7"/>
      <c r="AD180" s="61"/>
      <c r="AE180" s="62"/>
      <c r="AF180" s="7"/>
      <c r="AG180" s="61"/>
      <c r="AH180" s="62"/>
      <c r="AI180" s="7"/>
      <c r="AJ180" s="61"/>
      <c r="AK180" s="62"/>
      <c r="AL180" s="7"/>
      <c r="AM180" s="61"/>
      <c r="AN180" s="62"/>
      <c r="AO180" s="7"/>
      <c r="AP180" s="61"/>
      <c r="AQ180" s="62"/>
      <c r="AR180" s="7"/>
      <c r="AS180" s="61"/>
      <c r="AT180" s="62"/>
      <c r="AV180" s="63"/>
      <c r="AW180" s="64"/>
      <c r="AX180" s="65"/>
    </row>
    <row r="181" spans="2:50">
      <c r="B181" s="69"/>
      <c r="C181" s="96"/>
      <c r="D181" s="99"/>
      <c r="F181" s="99"/>
      <c r="H181" s="96"/>
      <c r="I181" s="97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V181" s="66"/>
      <c r="AW181" s="67"/>
      <c r="AX181" s="68"/>
    </row>
    <row r="182" spans="2:50" ht="19.5" customHeight="1">
      <c r="B182" s="69"/>
      <c r="C182" s="93">
        <v>91</v>
      </c>
      <c r="D182" s="94" t="s">
        <v>211</v>
      </c>
      <c r="F182" s="94" t="s">
        <v>212</v>
      </c>
      <c r="H182" s="95">
        <v>0.85</v>
      </c>
      <c r="I182" s="97" t="s">
        <v>28</v>
      </c>
      <c r="K182" s="7"/>
      <c r="L182" s="61"/>
      <c r="M182" s="62"/>
      <c r="N182" s="7"/>
      <c r="O182" s="61"/>
      <c r="P182" s="62"/>
      <c r="Q182" s="7"/>
      <c r="R182" s="61"/>
      <c r="S182" s="62"/>
      <c r="T182" s="7"/>
      <c r="U182" s="61"/>
      <c r="V182" s="62"/>
      <c r="W182" s="7"/>
      <c r="X182" s="61"/>
      <c r="Y182" s="62"/>
      <c r="Z182" s="7"/>
      <c r="AA182" s="61"/>
      <c r="AB182" s="62"/>
      <c r="AC182" s="7"/>
      <c r="AD182" s="61"/>
      <c r="AE182" s="62"/>
      <c r="AF182" s="7"/>
      <c r="AG182" s="61"/>
      <c r="AH182" s="62"/>
      <c r="AI182" s="7"/>
      <c r="AJ182" s="61"/>
      <c r="AK182" s="62"/>
      <c r="AL182" s="7"/>
      <c r="AM182" s="61"/>
      <c r="AN182" s="62"/>
      <c r="AO182" s="7"/>
      <c r="AP182" s="61"/>
      <c r="AQ182" s="62"/>
      <c r="AR182" s="7"/>
      <c r="AS182" s="61"/>
      <c r="AT182" s="62"/>
      <c r="AV182" s="63"/>
      <c r="AW182" s="64"/>
      <c r="AX182" s="65"/>
    </row>
    <row r="183" spans="2:50" ht="19.5" customHeight="1">
      <c r="B183" s="69"/>
      <c r="C183" s="93"/>
      <c r="D183" s="94"/>
      <c r="F183" s="94"/>
      <c r="H183" s="96"/>
      <c r="I183" s="97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1"/>
      <c r="AA183" s="98"/>
      <c r="AB183" s="62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V183" s="66"/>
      <c r="AW183" s="67"/>
      <c r="AX183" s="68"/>
    </row>
    <row r="184" spans="2:50" ht="20.25" customHeight="1">
      <c r="B184" s="69"/>
      <c r="C184" s="93">
        <v>92</v>
      </c>
      <c r="D184" s="94" t="s">
        <v>213</v>
      </c>
      <c r="F184" s="94" t="s">
        <v>274</v>
      </c>
      <c r="H184" s="95">
        <v>0.9</v>
      </c>
      <c r="I184" s="97" t="s">
        <v>28</v>
      </c>
      <c r="K184" s="7"/>
      <c r="L184" s="61"/>
      <c r="M184" s="62"/>
      <c r="N184" s="7"/>
      <c r="O184" s="61"/>
      <c r="P184" s="62"/>
      <c r="Q184" s="7"/>
      <c r="R184" s="61"/>
      <c r="S184" s="62"/>
      <c r="T184" s="7"/>
      <c r="U184" s="61"/>
      <c r="V184" s="62"/>
      <c r="W184" s="7"/>
      <c r="X184" s="61"/>
      <c r="Y184" s="62"/>
      <c r="Z184" s="7"/>
      <c r="AA184" s="61"/>
      <c r="AB184" s="62"/>
      <c r="AC184" s="7"/>
      <c r="AD184" s="61"/>
      <c r="AE184" s="62"/>
      <c r="AF184" s="7"/>
      <c r="AG184" s="61"/>
      <c r="AH184" s="62"/>
      <c r="AI184" s="7"/>
      <c r="AJ184" s="61"/>
      <c r="AK184" s="62"/>
      <c r="AL184" s="7"/>
      <c r="AM184" s="61"/>
      <c r="AN184" s="62"/>
      <c r="AO184" s="7"/>
      <c r="AP184" s="61"/>
      <c r="AQ184" s="62"/>
      <c r="AR184" s="7"/>
      <c r="AS184" s="61"/>
      <c r="AT184" s="62"/>
      <c r="AV184" s="63"/>
      <c r="AW184" s="64"/>
      <c r="AX184" s="65"/>
    </row>
    <row r="185" spans="2:50" ht="20.25" customHeight="1">
      <c r="B185" s="69"/>
      <c r="C185" s="93"/>
      <c r="D185" s="94"/>
      <c r="F185" s="94"/>
      <c r="H185" s="96"/>
      <c r="I185" s="97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V185" s="66"/>
      <c r="AW185" s="67"/>
      <c r="AX185" s="68"/>
    </row>
    <row r="186" spans="2:50" ht="6.75" customHeight="1">
      <c r="I186" s="8"/>
    </row>
    <row r="187" spans="2:50">
      <c r="B187" s="69" t="s">
        <v>214</v>
      </c>
      <c r="C187" s="77">
        <v>93</v>
      </c>
      <c r="D187" s="71" t="s">
        <v>215</v>
      </c>
      <c r="F187" s="71" t="s">
        <v>216</v>
      </c>
      <c r="H187" s="86">
        <v>0.85</v>
      </c>
      <c r="I187" s="85" t="s">
        <v>28</v>
      </c>
      <c r="K187" s="7"/>
      <c r="L187" s="61"/>
      <c r="M187" s="62"/>
      <c r="N187" s="7"/>
      <c r="O187" s="61"/>
      <c r="P187" s="62"/>
      <c r="Q187" s="7"/>
      <c r="R187" s="61"/>
      <c r="S187" s="62"/>
      <c r="T187" s="7"/>
      <c r="U187" s="61"/>
      <c r="V187" s="62"/>
      <c r="W187" s="7"/>
      <c r="X187" s="61"/>
      <c r="Y187" s="62"/>
      <c r="Z187" s="7"/>
      <c r="AA187" s="61"/>
      <c r="AB187" s="62"/>
      <c r="AC187" s="7"/>
      <c r="AD187" s="61"/>
      <c r="AE187" s="62"/>
      <c r="AF187" s="7"/>
      <c r="AG187" s="61"/>
      <c r="AH187" s="62"/>
      <c r="AI187" s="7"/>
      <c r="AJ187" s="61"/>
      <c r="AK187" s="62"/>
      <c r="AL187" s="7"/>
      <c r="AM187" s="61"/>
      <c r="AN187" s="62"/>
      <c r="AO187" s="7"/>
      <c r="AP187" s="61"/>
      <c r="AQ187" s="62"/>
      <c r="AR187" s="7"/>
      <c r="AS187" s="61"/>
      <c r="AT187" s="62"/>
      <c r="AV187" s="63"/>
      <c r="AW187" s="64"/>
      <c r="AX187" s="65"/>
    </row>
    <row r="188" spans="2:50">
      <c r="B188" s="69"/>
      <c r="C188" s="77"/>
      <c r="D188" s="71"/>
      <c r="F188" s="71"/>
      <c r="H188" s="84"/>
      <c r="I188" s="8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V188" s="66"/>
      <c r="AW188" s="67"/>
      <c r="AX188" s="68"/>
    </row>
    <row r="189" spans="2:50">
      <c r="B189" s="69"/>
      <c r="C189" s="79">
        <v>94</v>
      </c>
      <c r="D189" s="71" t="s">
        <v>217</v>
      </c>
      <c r="F189" s="71" t="s">
        <v>218</v>
      </c>
      <c r="H189" s="86">
        <v>0.85</v>
      </c>
      <c r="I189" s="85" t="s">
        <v>28</v>
      </c>
      <c r="K189" s="7"/>
      <c r="L189" s="61"/>
      <c r="M189" s="62"/>
      <c r="N189" s="7"/>
      <c r="O189" s="61"/>
      <c r="P189" s="62"/>
      <c r="Q189" s="7"/>
      <c r="R189" s="61"/>
      <c r="S189" s="62"/>
      <c r="T189" s="7"/>
      <c r="U189" s="61"/>
      <c r="V189" s="62"/>
      <c r="W189" s="7"/>
      <c r="X189" s="61"/>
      <c r="Y189" s="62"/>
      <c r="Z189" s="7"/>
      <c r="AA189" s="61"/>
      <c r="AB189" s="62"/>
      <c r="AC189" s="7"/>
      <c r="AD189" s="61"/>
      <c r="AE189" s="62"/>
      <c r="AF189" s="7"/>
      <c r="AG189" s="61"/>
      <c r="AH189" s="62"/>
      <c r="AI189" s="7"/>
      <c r="AJ189" s="61"/>
      <c r="AK189" s="62"/>
      <c r="AL189" s="7"/>
      <c r="AM189" s="61"/>
      <c r="AN189" s="62"/>
      <c r="AO189" s="7"/>
      <c r="AP189" s="61"/>
      <c r="AQ189" s="62"/>
      <c r="AR189" s="7"/>
      <c r="AS189" s="61"/>
      <c r="AT189" s="62"/>
      <c r="AV189" s="63"/>
      <c r="AW189" s="64"/>
      <c r="AX189" s="65"/>
    </row>
    <row r="190" spans="2:50">
      <c r="B190" s="69"/>
      <c r="C190" s="79"/>
      <c r="D190" s="71"/>
      <c r="F190" s="71"/>
      <c r="H190" s="84"/>
      <c r="I190" s="8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V190" s="66"/>
      <c r="AW190" s="67"/>
      <c r="AX190" s="68"/>
    </row>
    <row r="191" spans="2:50">
      <c r="B191" s="69"/>
      <c r="C191" s="79">
        <v>95</v>
      </c>
      <c r="D191" s="71" t="s">
        <v>219</v>
      </c>
      <c r="F191" s="71" t="s">
        <v>220</v>
      </c>
      <c r="H191" s="86">
        <v>0.85</v>
      </c>
      <c r="I191" s="85" t="s">
        <v>28</v>
      </c>
      <c r="K191" s="7"/>
      <c r="L191" s="61"/>
      <c r="M191" s="62"/>
      <c r="N191" s="7"/>
      <c r="O191" s="61"/>
      <c r="P191" s="62"/>
      <c r="Q191" s="7"/>
      <c r="R191" s="61"/>
      <c r="S191" s="62"/>
      <c r="T191" s="7"/>
      <c r="U191" s="61"/>
      <c r="V191" s="62"/>
      <c r="W191" s="7"/>
      <c r="X191" s="61"/>
      <c r="Y191" s="62"/>
      <c r="Z191" s="7"/>
      <c r="AA191" s="61"/>
      <c r="AB191" s="62"/>
      <c r="AC191" s="7"/>
      <c r="AD191" s="61"/>
      <c r="AE191" s="62"/>
      <c r="AF191" s="7"/>
      <c r="AG191" s="61"/>
      <c r="AH191" s="62"/>
      <c r="AI191" s="7"/>
      <c r="AJ191" s="61"/>
      <c r="AK191" s="62"/>
      <c r="AL191" s="7"/>
      <c r="AM191" s="61"/>
      <c r="AN191" s="62"/>
      <c r="AO191" s="7"/>
      <c r="AP191" s="61"/>
      <c r="AQ191" s="62"/>
      <c r="AR191" s="7"/>
      <c r="AS191" s="61"/>
      <c r="AT191" s="62"/>
      <c r="AV191" s="63"/>
      <c r="AW191" s="64"/>
      <c r="AX191" s="65"/>
    </row>
    <row r="192" spans="2:50">
      <c r="B192" s="69"/>
      <c r="C192" s="79"/>
      <c r="D192" s="71"/>
      <c r="F192" s="71"/>
      <c r="H192" s="84"/>
      <c r="I192" s="8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V192" s="66"/>
      <c r="AW192" s="67"/>
      <c r="AX192" s="68"/>
    </row>
    <row r="193" spans="2:50">
      <c r="B193" s="69"/>
      <c r="C193" s="77">
        <v>96</v>
      </c>
      <c r="D193" s="90" t="s">
        <v>221</v>
      </c>
      <c r="F193" s="91" t="s">
        <v>222</v>
      </c>
      <c r="H193" s="86">
        <v>0.85</v>
      </c>
      <c r="I193" s="85" t="s">
        <v>28</v>
      </c>
      <c r="K193" s="7"/>
      <c r="L193" s="61"/>
      <c r="M193" s="62"/>
      <c r="N193" s="7"/>
      <c r="O193" s="61"/>
      <c r="P193" s="62"/>
      <c r="Q193" s="7"/>
      <c r="R193" s="61"/>
      <c r="S193" s="62"/>
      <c r="T193" s="7"/>
      <c r="U193" s="61"/>
      <c r="V193" s="62"/>
      <c r="W193" s="7"/>
      <c r="X193" s="61"/>
      <c r="Y193" s="62"/>
      <c r="Z193" s="7"/>
      <c r="AA193" s="61"/>
      <c r="AB193" s="62"/>
      <c r="AC193" s="7"/>
      <c r="AD193" s="61"/>
      <c r="AE193" s="62"/>
      <c r="AF193" s="7"/>
      <c r="AG193" s="61"/>
      <c r="AH193" s="62"/>
      <c r="AI193" s="7"/>
      <c r="AJ193" s="61"/>
      <c r="AK193" s="62"/>
      <c r="AL193" s="7"/>
      <c r="AM193" s="61"/>
      <c r="AN193" s="62"/>
      <c r="AO193" s="7"/>
      <c r="AP193" s="61"/>
      <c r="AQ193" s="62"/>
      <c r="AR193" s="7"/>
      <c r="AS193" s="61"/>
      <c r="AT193" s="62"/>
      <c r="AV193" s="63"/>
      <c r="AW193" s="64"/>
      <c r="AX193" s="65"/>
    </row>
    <row r="194" spans="2:50">
      <c r="B194" s="69"/>
      <c r="C194" s="77"/>
      <c r="D194" s="90"/>
      <c r="F194" s="92"/>
      <c r="H194" s="84"/>
      <c r="I194" s="8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V194" s="66"/>
      <c r="AW194" s="67"/>
      <c r="AX194" s="68"/>
    </row>
    <row r="195" spans="2:50" ht="7.5" customHeight="1">
      <c r="I195" s="8"/>
    </row>
    <row r="196" spans="2:50">
      <c r="B196" s="87" t="s">
        <v>223</v>
      </c>
      <c r="C196" s="77">
        <v>97</v>
      </c>
      <c r="D196" s="88" t="s">
        <v>224</v>
      </c>
      <c r="F196" s="89" t="s">
        <v>225</v>
      </c>
      <c r="H196" s="86">
        <v>0.5</v>
      </c>
      <c r="I196" s="85" t="s">
        <v>38</v>
      </c>
      <c r="K196" s="9"/>
      <c r="L196" s="61"/>
      <c r="M196" s="62"/>
      <c r="N196" s="9"/>
      <c r="O196" s="61"/>
      <c r="P196" s="62"/>
      <c r="Q196" s="9"/>
      <c r="R196" s="61"/>
      <c r="S196" s="62"/>
      <c r="T196" s="9"/>
      <c r="U196" s="61"/>
      <c r="V196" s="62"/>
      <c r="W196" s="9"/>
      <c r="X196" s="61"/>
      <c r="Y196" s="62"/>
      <c r="Z196" s="9"/>
      <c r="AA196" s="61"/>
      <c r="AB196" s="62"/>
      <c r="AC196" s="9"/>
      <c r="AD196" s="61"/>
      <c r="AE196" s="62"/>
      <c r="AF196" s="9"/>
      <c r="AG196" s="61"/>
      <c r="AH196" s="62"/>
      <c r="AI196" s="9"/>
      <c r="AJ196" s="61"/>
      <c r="AK196" s="62"/>
      <c r="AL196" s="9"/>
      <c r="AM196" s="61"/>
      <c r="AN196" s="62"/>
      <c r="AO196" s="9"/>
      <c r="AP196" s="61"/>
      <c r="AQ196" s="62"/>
      <c r="AR196" s="9"/>
      <c r="AS196" s="61"/>
      <c r="AT196" s="62"/>
      <c r="AV196" s="63"/>
      <c r="AW196" s="64"/>
      <c r="AX196" s="65"/>
    </row>
    <row r="197" spans="2:50">
      <c r="B197" s="87"/>
      <c r="C197" s="77"/>
      <c r="D197" s="88"/>
      <c r="F197" s="89"/>
      <c r="H197" s="84"/>
      <c r="I197" s="8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V197" s="66"/>
      <c r="AW197" s="67"/>
      <c r="AX197" s="68"/>
    </row>
    <row r="198" spans="2:50">
      <c r="B198" s="87"/>
      <c r="C198" s="77">
        <v>98</v>
      </c>
      <c r="D198" s="71" t="s">
        <v>226</v>
      </c>
      <c r="F198" s="72" t="s">
        <v>227</v>
      </c>
      <c r="H198" s="86">
        <v>0.5</v>
      </c>
      <c r="I198" s="85" t="s">
        <v>38</v>
      </c>
      <c r="K198" s="7"/>
      <c r="L198" s="61"/>
      <c r="M198" s="62"/>
      <c r="N198" s="7"/>
      <c r="O198" s="61"/>
      <c r="P198" s="62"/>
      <c r="Q198" s="7"/>
      <c r="R198" s="61"/>
      <c r="S198" s="62"/>
      <c r="T198" s="7"/>
      <c r="U198" s="61"/>
      <c r="V198" s="62"/>
      <c r="W198" s="7"/>
      <c r="X198" s="61"/>
      <c r="Y198" s="62"/>
      <c r="Z198" s="7"/>
      <c r="AA198" s="61"/>
      <c r="AB198" s="62"/>
      <c r="AC198" s="7"/>
      <c r="AD198" s="61"/>
      <c r="AE198" s="62"/>
      <c r="AF198" s="7"/>
      <c r="AG198" s="61"/>
      <c r="AH198" s="62"/>
      <c r="AI198" s="7"/>
      <c r="AJ198" s="61"/>
      <c r="AK198" s="62"/>
      <c r="AL198" s="7"/>
      <c r="AM198" s="61"/>
      <c r="AN198" s="62"/>
      <c r="AO198" s="7"/>
      <c r="AP198" s="61"/>
      <c r="AQ198" s="62"/>
      <c r="AR198" s="7"/>
      <c r="AS198" s="61"/>
      <c r="AT198" s="62"/>
      <c r="AV198" s="63"/>
      <c r="AW198" s="64"/>
      <c r="AX198" s="65"/>
    </row>
    <row r="199" spans="2:50">
      <c r="B199" s="87"/>
      <c r="C199" s="77"/>
      <c r="D199" s="71"/>
      <c r="F199" s="72"/>
      <c r="H199" s="84"/>
      <c r="I199" s="8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V199" s="66"/>
      <c r="AW199" s="67"/>
      <c r="AX199" s="68"/>
    </row>
    <row r="200" spans="2:50">
      <c r="B200" s="87"/>
      <c r="C200" s="77">
        <v>99</v>
      </c>
      <c r="D200" s="71" t="s">
        <v>228</v>
      </c>
      <c r="F200" s="72" t="s">
        <v>229</v>
      </c>
      <c r="H200" s="86">
        <v>0.5</v>
      </c>
      <c r="I200" s="85" t="s">
        <v>38</v>
      </c>
      <c r="K200" s="7"/>
      <c r="L200" s="61"/>
      <c r="M200" s="62"/>
      <c r="N200" s="7"/>
      <c r="O200" s="61"/>
      <c r="P200" s="62"/>
      <c r="Q200" s="7"/>
      <c r="R200" s="61"/>
      <c r="S200" s="62"/>
      <c r="T200" s="7"/>
      <c r="U200" s="61"/>
      <c r="V200" s="62"/>
      <c r="W200" s="7"/>
      <c r="X200" s="61"/>
      <c r="Y200" s="62"/>
      <c r="Z200" s="7"/>
      <c r="AA200" s="61"/>
      <c r="AB200" s="62"/>
      <c r="AC200" s="7"/>
      <c r="AD200" s="61"/>
      <c r="AE200" s="62"/>
      <c r="AF200" s="7"/>
      <c r="AG200" s="61"/>
      <c r="AH200" s="62"/>
      <c r="AI200" s="7"/>
      <c r="AJ200" s="61"/>
      <c r="AK200" s="62"/>
      <c r="AL200" s="7"/>
      <c r="AM200" s="61"/>
      <c r="AN200" s="62"/>
      <c r="AO200" s="7"/>
      <c r="AP200" s="61"/>
      <c r="AQ200" s="62"/>
      <c r="AR200" s="7"/>
      <c r="AS200" s="61"/>
      <c r="AT200" s="62"/>
      <c r="AV200" s="63"/>
      <c r="AW200" s="64"/>
      <c r="AX200" s="65"/>
    </row>
    <row r="201" spans="2:50">
      <c r="B201" s="87"/>
      <c r="C201" s="77"/>
      <c r="D201" s="71"/>
      <c r="F201" s="72"/>
      <c r="H201" s="84"/>
      <c r="I201" s="8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V201" s="66"/>
      <c r="AW201" s="67"/>
      <c r="AX201" s="68"/>
    </row>
    <row r="202" spans="2:50" ht="11.25" customHeight="1">
      <c r="B202" s="87"/>
      <c r="C202" s="77">
        <v>100</v>
      </c>
      <c r="D202" s="71" t="s">
        <v>230</v>
      </c>
      <c r="F202" s="71" t="s">
        <v>231</v>
      </c>
      <c r="H202" s="84"/>
      <c r="I202" s="85" t="s">
        <v>38</v>
      </c>
      <c r="K202" s="7"/>
      <c r="L202" s="61"/>
      <c r="M202" s="62"/>
      <c r="N202" s="7"/>
      <c r="O202" s="61"/>
      <c r="P202" s="62"/>
      <c r="Q202" s="7"/>
      <c r="R202" s="61"/>
      <c r="S202" s="62"/>
      <c r="T202" s="7"/>
      <c r="U202" s="61"/>
      <c r="V202" s="62"/>
      <c r="W202" s="7"/>
      <c r="X202" s="61"/>
      <c r="Y202" s="62"/>
      <c r="Z202" s="7"/>
      <c r="AA202" s="61"/>
      <c r="AB202" s="62"/>
      <c r="AC202" s="7"/>
      <c r="AD202" s="61"/>
      <c r="AE202" s="62"/>
      <c r="AF202" s="7"/>
      <c r="AG202" s="61"/>
      <c r="AH202" s="62"/>
      <c r="AI202" s="7"/>
      <c r="AJ202" s="61"/>
      <c r="AK202" s="62"/>
      <c r="AL202" s="7"/>
      <c r="AM202" s="61"/>
      <c r="AN202" s="62"/>
      <c r="AO202" s="7"/>
      <c r="AP202" s="61"/>
      <c r="AQ202" s="62"/>
      <c r="AR202" s="7"/>
      <c r="AS202" s="61"/>
      <c r="AT202" s="62"/>
      <c r="AV202" s="63"/>
      <c r="AW202" s="64"/>
      <c r="AX202" s="65"/>
    </row>
    <row r="203" spans="2:50" ht="11.25" customHeight="1">
      <c r="B203" s="87"/>
      <c r="C203" s="77"/>
      <c r="D203" s="71"/>
      <c r="F203" s="71"/>
      <c r="H203" s="84"/>
      <c r="I203" s="8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V203" s="66"/>
      <c r="AW203" s="67"/>
      <c r="AX203" s="68"/>
    </row>
    <row r="204" spans="2:50" ht="8.25" customHeight="1">
      <c r="I204" s="8"/>
    </row>
    <row r="205" spans="2:50">
      <c r="B205" s="81" t="s">
        <v>232</v>
      </c>
      <c r="C205" s="77">
        <v>101</v>
      </c>
      <c r="D205" s="71" t="s">
        <v>233</v>
      </c>
      <c r="F205" s="72" t="s">
        <v>234</v>
      </c>
      <c r="H205" s="73"/>
      <c r="I205" s="74" t="s">
        <v>38</v>
      </c>
      <c r="K205" s="7"/>
      <c r="L205" s="61"/>
      <c r="M205" s="62"/>
      <c r="N205" s="7"/>
      <c r="O205" s="61"/>
      <c r="P205" s="62"/>
      <c r="Q205" s="7"/>
      <c r="R205" s="61"/>
      <c r="S205" s="62"/>
      <c r="T205" s="7"/>
      <c r="U205" s="61"/>
      <c r="V205" s="62"/>
      <c r="W205" s="7"/>
      <c r="X205" s="61"/>
      <c r="Y205" s="62"/>
      <c r="Z205" s="7"/>
      <c r="AA205" s="61"/>
      <c r="AB205" s="62"/>
      <c r="AC205" s="7"/>
      <c r="AD205" s="61"/>
      <c r="AE205" s="62"/>
      <c r="AF205" s="7"/>
      <c r="AG205" s="61"/>
      <c r="AH205" s="62"/>
      <c r="AI205" s="7"/>
      <c r="AJ205" s="61"/>
      <c r="AK205" s="62"/>
      <c r="AL205" s="7"/>
      <c r="AM205" s="61"/>
      <c r="AN205" s="62"/>
      <c r="AO205" s="7"/>
      <c r="AP205" s="61"/>
      <c r="AQ205" s="62"/>
      <c r="AR205" s="7"/>
      <c r="AS205" s="61"/>
      <c r="AT205" s="62"/>
      <c r="AV205" s="63"/>
      <c r="AW205" s="64"/>
      <c r="AX205" s="65"/>
    </row>
    <row r="206" spans="2:50">
      <c r="B206" s="82"/>
      <c r="C206" s="77"/>
      <c r="D206" s="71"/>
      <c r="F206" s="72"/>
      <c r="H206" s="73"/>
      <c r="I206" s="74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V206" s="66"/>
      <c r="AW206" s="67"/>
      <c r="AX206" s="68"/>
    </row>
    <row r="207" spans="2:50">
      <c r="B207" s="82"/>
      <c r="C207" s="77">
        <v>102</v>
      </c>
      <c r="D207" s="71" t="s">
        <v>235</v>
      </c>
      <c r="F207" s="72" t="s">
        <v>236</v>
      </c>
      <c r="H207" s="73"/>
      <c r="I207" s="74" t="s">
        <v>38</v>
      </c>
      <c r="K207" s="7"/>
      <c r="L207" s="61"/>
      <c r="M207" s="62"/>
      <c r="N207" s="7"/>
      <c r="O207" s="61"/>
      <c r="P207" s="62"/>
      <c r="Q207" s="7"/>
      <c r="R207" s="61"/>
      <c r="S207" s="62"/>
      <c r="T207" s="7"/>
      <c r="U207" s="61"/>
      <c r="V207" s="62"/>
      <c r="W207" s="7"/>
      <c r="X207" s="61"/>
      <c r="Y207" s="62"/>
      <c r="Z207" s="7"/>
      <c r="AA207" s="61"/>
      <c r="AB207" s="62"/>
      <c r="AC207" s="7"/>
      <c r="AD207" s="61"/>
      <c r="AE207" s="62"/>
      <c r="AF207" s="7"/>
      <c r="AG207" s="61"/>
      <c r="AH207" s="62"/>
      <c r="AI207" s="7"/>
      <c r="AJ207" s="61"/>
      <c r="AK207" s="62"/>
      <c r="AL207" s="7"/>
      <c r="AM207" s="61"/>
      <c r="AN207" s="62"/>
      <c r="AO207" s="7"/>
      <c r="AP207" s="61"/>
      <c r="AQ207" s="62"/>
      <c r="AR207" s="7"/>
      <c r="AS207" s="61"/>
      <c r="AT207" s="62"/>
      <c r="AV207" s="63"/>
      <c r="AW207" s="64"/>
      <c r="AX207" s="65"/>
    </row>
    <row r="208" spans="2:50">
      <c r="B208" s="82"/>
      <c r="C208" s="77"/>
      <c r="D208" s="71"/>
      <c r="F208" s="72"/>
      <c r="H208" s="73"/>
      <c r="I208" s="74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V208" s="66"/>
      <c r="AW208" s="67"/>
      <c r="AX208" s="68"/>
    </row>
    <row r="209" spans="2:50">
      <c r="B209" s="82"/>
      <c r="C209" s="77">
        <v>103</v>
      </c>
      <c r="D209" s="71" t="s">
        <v>237</v>
      </c>
      <c r="F209" s="72" t="s">
        <v>238</v>
      </c>
      <c r="H209" s="73"/>
      <c r="I209" s="74" t="s">
        <v>38</v>
      </c>
      <c r="K209" s="7"/>
      <c r="L209" s="61"/>
      <c r="M209" s="62"/>
      <c r="N209" s="7"/>
      <c r="O209" s="61"/>
      <c r="P209" s="62"/>
      <c r="Q209" s="7"/>
      <c r="R209" s="61"/>
      <c r="S209" s="62"/>
      <c r="T209" s="7"/>
      <c r="U209" s="61"/>
      <c r="V209" s="62"/>
      <c r="W209" s="7"/>
      <c r="X209" s="61"/>
      <c r="Y209" s="62"/>
      <c r="Z209" s="7"/>
      <c r="AA209" s="61"/>
      <c r="AB209" s="62"/>
      <c r="AC209" s="7"/>
      <c r="AD209" s="61"/>
      <c r="AE209" s="62"/>
      <c r="AF209" s="7"/>
      <c r="AG209" s="61"/>
      <c r="AH209" s="62"/>
      <c r="AI209" s="7"/>
      <c r="AJ209" s="61"/>
      <c r="AK209" s="62"/>
      <c r="AL209" s="7"/>
      <c r="AM209" s="61"/>
      <c r="AN209" s="62"/>
      <c r="AO209" s="7"/>
      <c r="AP209" s="61"/>
      <c r="AQ209" s="62"/>
      <c r="AR209" s="7"/>
      <c r="AS209" s="61"/>
      <c r="AT209" s="62"/>
      <c r="AV209" s="63"/>
      <c r="AW209" s="64"/>
      <c r="AX209" s="65"/>
    </row>
    <row r="210" spans="2:50">
      <c r="B210" s="82"/>
      <c r="C210" s="77"/>
      <c r="D210" s="71"/>
      <c r="F210" s="72"/>
      <c r="H210" s="73"/>
      <c r="I210" s="74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V210" s="66"/>
      <c r="AW210" s="67"/>
      <c r="AX210" s="68"/>
    </row>
    <row r="211" spans="2:50">
      <c r="B211" s="82"/>
      <c r="C211" s="77">
        <v>104</v>
      </c>
      <c r="D211" s="76" t="s">
        <v>239</v>
      </c>
      <c r="F211" s="72" t="s">
        <v>240</v>
      </c>
      <c r="H211" s="73"/>
      <c r="I211" s="74" t="s">
        <v>38</v>
      </c>
      <c r="K211" s="7"/>
      <c r="L211" s="61"/>
      <c r="M211" s="62"/>
      <c r="N211" s="7"/>
      <c r="O211" s="61"/>
      <c r="P211" s="62"/>
      <c r="Q211" s="7"/>
      <c r="R211" s="61"/>
      <c r="S211" s="62"/>
      <c r="T211" s="7"/>
      <c r="U211" s="61"/>
      <c r="V211" s="62"/>
      <c r="W211" s="7"/>
      <c r="X211" s="61"/>
      <c r="Y211" s="62"/>
      <c r="Z211" s="7"/>
      <c r="AA211" s="61"/>
      <c r="AB211" s="62"/>
      <c r="AC211" s="7"/>
      <c r="AD211" s="61"/>
      <c r="AE211" s="62"/>
      <c r="AF211" s="7"/>
      <c r="AG211" s="61"/>
      <c r="AH211" s="62"/>
      <c r="AI211" s="7"/>
      <c r="AJ211" s="61"/>
      <c r="AK211" s="62"/>
      <c r="AL211" s="7"/>
      <c r="AM211" s="61"/>
      <c r="AN211" s="62"/>
      <c r="AO211" s="7"/>
      <c r="AP211" s="61"/>
      <c r="AQ211" s="62"/>
      <c r="AR211" s="7"/>
      <c r="AS211" s="61"/>
      <c r="AT211" s="62"/>
      <c r="AV211" s="63"/>
      <c r="AW211" s="64"/>
      <c r="AX211" s="65"/>
    </row>
    <row r="212" spans="2:50">
      <c r="B212" s="82"/>
      <c r="C212" s="77"/>
      <c r="D212" s="76"/>
      <c r="F212" s="72"/>
      <c r="H212" s="73"/>
      <c r="I212" s="74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V212" s="66"/>
      <c r="AW212" s="67"/>
      <c r="AX212" s="68"/>
    </row>
    <row r="213" spans="2:50">
      <c r="B213" s="82"/>
      <c r="C213" s="79">
        <v>105</v>
      </c>
      <c r="D213" s="80" t="s">
        <v>241</v>
      </c>
      <c r="F213" s="72" t="s">
        <v>242</v>
      </c>
      <c r="H213" s="73"/>
      <c r="I213" s="74" t="s">
        <v>28</v>
      </c>
      <c r="K213" s="7"/>
      <c r="L213" s="61"/>
      <c r="M213" s="62"/>
      <c r="N213" s="7"/>
      <c r="O213" s="61"/>
      <c r="P213" s="62"/>
      <c r="Q213" s="7"/>
      <c r="R213" s="61"/>
      <c r="S213" s="62"/>
      <c r="T213" s="7"/>
      <c r="U213" s="61"/>
      <c r="V213" s="62"/>
      <c r="W213" s="7"/>
      <c r="X213" s="61"/>
      <c r="Y213" s="62"/>
      <c r="Z213" s="7"/>
      <c r="AA213" s="61"/>
      <c r="AB213" s="62"/>
      <c r="AC213" s="7"/>
      <c r="AD213" s="61"/>
      <c r="AE213" s="62"/>
      <c r="AF213" s="7"/>
      <c r="AG213" s="61"/>
      <c r="AH213" s="62"/>
      <c r="AI213" s="7"/>
      <c r="AJ213" s="61"/>
      <c r="AK213" s="62"/>
      <c r="AL213" s="7"/>
      <c r="AM213" s="61"/>
      <c r="AN213" s="62"/>
      <c r="AO213" s="7"/>
      <c r="AP213" s="61"/>
      <c r="AQ213" s="62"/>
      <c r="AR213" s="7"/>
      <c r="AS213" s="61"/>
      <c r="AT213" s="62"/>
      <c r="AV213" s="63"/>
      <c r="AW213" s="64"/>
      <c r="AX213" s="65"/>
    </row>
    <row r="214" spans="2:50">
      <c r="B214" s="82"/>
      <c r="C214" s="79"/>
      <c r="D214" s="80"/>
      <c r="F214" s="72"/>
      <c r="H214" s="73"/>
      <c r="I214" s="74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V214" s="66"/>
      <c r="AW214" s="67"/>
      <c r="AX214" s="68"/>
    </row>
    <row r="215" spans="2:50">
      <c r="B215" s="82"/>
      <c r="C215" s="77">
        <v>106</v>
      </c>
      <c r="D215" s="71" t="s">
        <v>243</v>
      </c>
      <c r="F215" s="72" t="s">
        <v>244</v>
      </c>
      <c r="H215" s="78">
        <v>0.95</v>
      </c>
      <c r="I215" s="74" t="s">
        <v>38</v>
      </c>
      <c r="K215" s="7"/>
      <c r="L215" s="61"/>
      <c r="M215" s="62"/>
      <c r="N215" s="7"/>
      <c r="O215" s="61"/>
      <c r="P215" s="62"/>
      <c r="Q215" s="7"/>
      <c r="R215" s="61"/>
      <c r="S215" s="62"/>
      <c r="T215" s="7"/>
      <c r="U215" s="61"/>
      <c r="V215" s="62"/>
      <c r="W215" s="7"/>
      <c r="X215" s="61"/>
      <c r="Y215" s="62"/>
      <c r="Z215" s="7"/>
      <c r="AA215" s="61"/>
      <c r="AB215" s="62"/>
      <c r="AC215" s="7"/>
      <c r="AD215" s="61"/>
      <c r="AE215" s="62"/>
      <c r="AF215" s="7"/>
      <c r="AG215" s="61"/>
      <c r="AH215" s="62"/>
      <c r="AI215" s="7"/>
      <c r="AJ215" s="61"/>
      <c r="AK215" s="62"/>
      <c r="AL215" s="7"/>
      <c r="AM215" s="61"/>
      <c r="AN215" s="62"/>
      <c r="AO215" s="7"/>
      <c r="AP215" s="61"/>
      <c r="AQ215" s="62"/>
      <c r="AR215" s="7"/>
      <c r="AS215" s="61"/>
      <c r="AT215" s="62"/>
      <c r="AV215" s="63"/>
      <c r="AW215" s="64"/>
      <c r="AX215" s="65"/>
    </row>
    <row r="216" spans="2:50">
      <c r="B216" s="83"/>
      <c r="C216" s="77"/>
      <c r="D216" s="71"/>
      <c r="F216" s="72"/>
      <c r="H216" s="73"/>
      <c r="I216" s="74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V216" s="66"/>
      <c r="AW216" s="67"/>
      <c r="AX216" s="68"/>
    </row>
    <row r="217" spans="2:50" ht="8.25" customHeight="1">
      <c r="I217" s="8"/>
    </row>
    <row r="218" spans="2:50">
      <c r="B218" s="69" t="s">
        <v>275</v>
      </c>
      <c r="C218" s="77">
        <v>107</v>
      </c>
      <c r="D218" s="71" t="s">
        <v>245</v>
      </c>
      <c r="F218" s="72" t="s">
        <v>246</v>
      </c>
      <c r="H218" s="73"/>
      <c r="I218" s="74" t="s">
        <v>38</v>
      </c>
      <c r="K218" s="7"/>
      <c r="L218" s="61"/>
      <c r="M218" s="62"/>
      <c r="N218" s="7"/>
      <c r="O218" s="61"/>
      <c r="P218" s="62"/>
      <c r="Q218" s="7"/>
      <c r="R218" s="61"/>
      <c r="S218" s="62"/>
      <c r="T218" s="7"/>
      <c r="U218" s="61"/>
      <c r="V218" s="62"/>
      <c r="W218" s="7"/>
      <c r="X218" s="60"/>
      <c r="Y218" s="60"/>
      <c r="Z218" s="7"/>
      <c r="AA218" s="60"/>
      <c r="AB218" s="60"/>
      <c r="AC218" s="7"/>
      <c r="AD218" s="60"/>
      <c r="AE218" s="60"/>
      <c r="AF218" s="7"/>
      <c r="AG218" s="60"/>
      <c r="AH218" s="60"/>
      <c r="AI218" s="7"/>
      <c r="AJ218" s="60"/>
      <c r="AK218" s="60"/>
      <c r="AL218" s="7"/>
      <c r="AM218" s="61"/>
      <c r="AN218" s="62"/>
      <c r="AO218" s="7"/>
      <c r="AP218" s="61"/>
      <c r="AQ218" s="62"/>
      <c r="AR218" s="7"/>
      <c r="AS218" s="61"/>
      <c r="AT218" s="62"/>
      <c r="AV218" s="63"/>
      <c r="AW218" s="64"/>
      <c r="AX218" s="65"/>
    </row>
    <row r="219" spans="2:50">
      <c r="B219" s="69"/>
      <c r="C219" s="77"/>
      <c r="D219" s="71"/>
      <c r="F219" s="72"/>
      <c r="H219" s="73"/>
      <c r="I219" s="74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V219" s="66"/>
      <c r="AW219" s="67"/>
      <c r="AX219" s="68"/>
    </row>
    <row r="220" spans="2:50">
      <c r="B220" s="69"/>
      <c r="C220" s="77">
        <v>108</v>
      </c>
      <c r="D220" s="71" t="s">
        <v>247</v>
      </c>
      <c r="F220" s="72" t="s">
        <v>248</v>
      </c>
      <c r="H220" s="73"/>
      <c r="I220" s="74" t="s">
        <v>38</v>
      </c>
      <c r="K220" s="7"/>
      <c r="L220" s="61"/>
      <c r="M220" s="62"/>
      <c r="N220" s="7"/>
      <c r="O220" s="61"/>
      <c r="P220" s="62"/>
      <c r="Q220" s="7"/>
      <c r="R220" s="61"/>
      <c r="S220" s="62"/>
      <c r="T220" s="7"/>
      <c r="U220" s="61"/>
      <c r="V220" s="62"/>
      <c r="W220" s="7"/>
      <c r="X220" s="60"/>
      <c r="Y220" s="60"/>
      <c r="Z220" s="7"/>
      <c r="AA220" s="60"/>
      <c r="AB220" s="60"/>
      <c r="AC220" s="7"/>
      <c r="AD220" s="60"/>
      <c r="AE220" s="60"/>
      <c r="AF220" s="7"/>
      <c r="AG220" s="60"/>
      <c r="AH220" s="60"/>
      <c r="AI220" s="7"/>
      <c r="AJ220" s="60"/>
      <c r="AK220" s="60"/>
      <c r="AL220" s="7"/>
      <c r="AM220" s="61"/>
      <c r="AN220" s="62"/>
      <c r="AO220" s="7"/>
      <c r="AP220" s="61"/>
      <c r="AQ220" s="62"/>
      <c r="AR220" s="7"/>
      <c r="AS220" s="61"/>
      <c r="AT220" s="62"/>
      <c r="AV220" s="63"/>
      <c r="AW220" s="64"/>
      <c r="AX220" s="65"/>
    </row>
    <row r="221" spans="2:50">
      <c r="B221" s="69"/>
      <c r="C221" s="77"/>
      <c r="D221" s="71"/>
      <c r="F221" s="72"/>
      <c r="H221" s="73"/>
      <c r="I221" s="74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V221" s="66"/>
      <c r="AW221" s="67"/>
      <c r="AX221" s="68"/>
    </row>
    <row r="222" spans="2:50">
      <c r="B222" s="69"/>
      <c r="C222" s="70">
        <v>109</v>
      </c>
      <c r="D222" s="71" t="s">
        <v>249</v>
      </c>
      <c r="F222" s="72" t="s">
        <v>250</v>
      </c>
      <c r="H222" s="73"/>
      <c r="I222" s="74" t="s">
        <v>38</v>
      </c>
      <c r="K222" s="7"/>
      <c r="L222" s="61"/>
      <c r="M222" s="62"/>
      <c r="N222" s="7"/>
      <c r="O222" s="61"/>
      <c r="P222" s="62"/>
      <c r="Q222" s="7"/>
      <c r="R222" s="61"/>
      <c r="S222" s="62"/>
      <c r="T222" s="7"/>
      <c r="U222" s="61"/>
      <c r="V222" s="62"/>
      <c r="W222" s="7"/>
      <c r="X222" s="60"/>
      <c r="Y222" s="60"/>
      <c r="Z222" s="7"/>
      <c r="AA222" s="60"/>
      <c r="AB222" s="60"/>
      <c r="AC222" s="7"/>
      <c r="AD222" s="60"/>
      <c r="AE222" s="60"/>
      <c r="AF222" s="7"/>
      <c r="AG222" s="60"/>
      <c r="AH222" s="60"/>
      <c r="AI222" s="7"/>
      <c r="AJ222" s="60"/>
      <c r="AK222" s="60"/>
      <c r="AL222" s="7"/>
      <c r="AM222" s="61"/>
      <c r="AN222" s="62"/>
      <c r="AO222" s="7"/>
      <c r="AP222" s="61"/>
      <c r="AQ222" s="62"/>
      <c r="AR222" s="7"/>
      <c r="AS222" s="61"/>
      <c r="AT222" s="62"/>
      <c r="AV222" s="63"/>
      <c r="AW222" s="64"/>
      <c r="AX222" s="65"/>
    </row>
    <row r="223" spans="2:50">
      <c r="B223" s="69"/>
      <c r="C223" s="70"/>
      <c r="D223" s="71"/>
      <c r="F223" s="72"/>
      <c r="H223" s="73"/>
      <c r="I223" s="74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V223" s="66"/>
      <c r="AW223" s="67"/>
      <c r="AX223" s="68"/>
    </row>
    <row r="224" spans="2:50">
      <c r="B224" s="69"/>
      <c r="C224" s="75">
        <v>110</v>
      </c>
      <c r="D224" s="71" t="s">
        <v>251</v>
      </c>
      <c r="F224" s="72" t="s">
        <v>252</v>
      </c>
      <c r="H224" s="73"/>
      <c r="I224" s="74" t="s">
        <v>38</v>
      </c>
      <c r="K224" s="7"/>
      <c r="L224" s="61"/>
      <c r="M224" s="62"/>
      <c r="N224" s="7"/>
      <c r="O224" s="61"/>
      <c r="P224" s="62"/>
      <c r="Q224" s="7"/>
      <c r="R224" s="61"/>
      <c r="S224" s="62"/>
      <c r="T224" s="7"/>
      <c r="U224" s="61"/>
      <c r="V224" s="62"/>
      <c r="W224" s="7"/>
      <c r="X224" s="60"/>
      <c r="Y224" s="60"/>
      <c r="Z224" s="7"/>
      <c r="AA224" s="60"/>
      <c r="AB224" s="60"/>
      <c r="AC224" s="7"/>
      <c r="AD224" s="60"/>
      <c r="AE224" s="60"/>
      <c r="AF224" s="7"/>
      <c r="AG224" s="60"/>
      <c r="AH224" s="60"/>
      <c r="AI224" s="7"/>
      <c r="AJ224" s="60"/>
      <c r="AK224" s="60"/>
      <c r="AL224" s="7"/>
      <c r="AM224" s="61"/>
      <c r="AN224" s="62"/>
      <c r="AO224" s="7"/>
      <c r="AP224" s="61"/>
      <c r="AQ224" s="62"/>
      <c r="AR224" s="7"/>
      <c r="AS224" s="61"/>
      <c r="AT224" s="62"/>
      <c r="AV224" s="63"/>
      <c r="AW224" s="64"/>
      <c r="AX224" s="65"/>
    </row>
    <row r="225" spans="2:50">
      <c r="B225" s="69"/>
      <c r="C225" s="75"/>
      <c r="D225" s="71"/>
      <c r="F225" s="72"/>
      <c r="H225" s="73"/>
      <c r="I225" s="74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V225" s="66"/>
      <c r="AW225" s="67"/>
      <c r="AX225" s="68"/>
    </row>
    <row r="226" spans="2:50">
      <c r="B226" s="69"/>
      <c r="C226" s="70">
        <v>111</v>
      </c>
      <c r="D226" s="76" t="s">
        <v>253</v>
      </c>
      <c r="F226" s="72" t="s">
        <v>254</v>
      </c>
      <c r="H226" s="73"/>
      <c r="I226" s="74" t="s">
        <v>38</v>
      </c>
      <c r="K226" s="7"/>
      <c r="L226" s="61"/>
      <c r="M226" s="62"/>
      <c r="N226" s="7"/>
      <c r="O226" s="61"/>
      <c r="P226" s="62"/>
      <c r="Q226" s="7"/>
      <c r="R226" s="61"/>
      <c r="S226" s="62"/>
      <c r="T226" s="7"/>
      <c r="U226" s="61"/>
      <c r="V226" s="62"/>
      <c r="W226" s="7"/>
      <c r="X226" s="60"/>
      <c r="Y226" s="60"/>
      <c r="Z226" s="7"/>
      <c r="AA226" s="60"/>
      <c r="AB226" s="60"/>
      <c r="AC226" s="7"/>
      <c r="AD226" s="60"/>
      <c r="AE226" s="60"/>
      <c r="AF226" s="7"/>
      <c r="AG226" s="60"/>
      <c r="AH226" s="60"/>
      <c r="AI226" s="7"/>
      <c r="AJ226" s="60"/>
      <c r="AK226" s="60"/>
      <c r="AL226" s="7"/>
      <c r="AM226" s="61"/>
      <c r="AN226" s="62"/>
      <c r="AO226" s="7"/>
      <c r="AP226" s="61"/>
      <c r="AQ226" s="62"/>
      <c r="AR226" s="7"/>
      <c r="AS226" s="61"/>
      <c r="AT226" s="62"/>
      <c r="AV226" s="63"/>
      <c r="AW226" s="64"/>
      <c r="AX226" s="65"/>
    </row>
    <row r="227" spans="2:50">
      <c r="B227" s="69"/>
      <c r="C227" s="70"/>
      <c r="D227" s="76"/>
      <c r="F227" s="72"/>
      <c r="H227" s="73"/>
      <c r="I227" s="74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V227" s="66"/>
      <c r="AW227" s="67"/>
      <c r="AX227" s="68"/>
    </row>
    <row r="228" spans="2:50">
      <c r="B228" s="69"/>
      <c r="C228" s="75">
        <v>112</v>
      </c>
      <c r="D228" s="76" t="s">
        <v>255</v>
      </c>
      <c r="F228" s="72" t="s">
        <v>256</v>
      </c>
      <c r="H228" s="73"/>
      <c r="I228" s="74" t="s">
        <v>38</v>
      </c>
      <c r="K228" s="7"/>
      <c r="L228" s="61"/>
      <c r="M228" s="62"/>
      <c r="N228" s="7"/>
      <c r="O228" s="61"/>
      <c r="P228" s="62"/>
      <c r="Q228" s="7"/>
      <c r="R228" s="61"/>
      <c r="S228" s="62"/>
      <c r="T228" s="7"/>
      <c r="U228" s="61"/>
      <c r="V228" s="62"/>
      <c r="W228" s="7"/>
      <c r="X228" s="60"/>
      <c r="Y228" s="60"/>
      <c r="Z228" s="7"/>
      <c r="AA228" s="60"/>
      <c r="AB228" s="60"/>
      <c r="AC228" s="7"/>
      <c r="AD228" s="60"/>
      <c r="AE228" s="60"/>
      <c r="AF228" s="7"/>
      <c r="AG228" s="60"/>
      <c r="AH228" s="60"/>
      <c r="AI228" s="7"/>
      <c r="AJ228" s="61"/>
      <c r="AK228" s="62"/>
      <c r="AL228" s="7"/>
      <c r="AM228" s="61"/>
      <c r="AN228" s="62"/>
      <c r="AO228" s="7"/>
      <c r="AP228" s="61"/>
      <c r="AQ228" s="62"/>
      <c r="AR228" s="7"/>
      <c r="AS228" s="61"/>
      <c r="AT228" s="62"/>
      <c r="AV228" s="63"/>
      <c r="AW228" s="64"/>
      <c r="AX228" s="65"/>
    </row>
    <row r="229" spans="2:50">
      <c r="B229" s="69"/>
      <c r="C229" s="75"/>
      <c r="D229" s="76"/>
      <c r="F229" s="72"/>
      <c r="H229" s="73"/>
      <c r="I229" s="74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V229" s="66"/>
      <c r="AW229" s="67"/>
      <c r="AX229" s="68"/>
    </row>
    <row r="230" spans="2:50" ht="6.75" customHeight="1">
      <c r="I230" s="8"/>
    </row>
    <row r="231" spans="2:50" ht="18.75" customHeight="1">
      <c r="B231" s="69" t="s">
        <v>257</v>
      </c>
      <c r="C231" s="70">
        <v>113</v>
      </c>
      <c r="D231" s="71" t="s">
        <v>258</v>
      </c>
      <c r="F231" s="72" t="s">
        <v>259</v>
      </c>
      <c r="H231" s="73"/>
      <c r="I231" s="74" t="s">
        <v>38</v>
      </c>
      <c r="K231" s="7"/>
      <c r="L231" s="61"/>
      <c r="M231" s="62"/>
      <c r="N231" s="7"/>
      <c r="O231" s="61"/>
      <c r="P231" s="62"/>
      <c r="Q231" s="7"/>
      <c r="R231" s="61"/>
      <c r="S231" s="62"/>
      <c r="T231" s="7"/>
      <c r="U231" s="61"/>
      <c r="V231" s="62"/>
      <c r="W231" s="7"/>
      <c r="X231" s="61"/>
      <c r="Y231" s="62"/>
      <c r="Z231" s="7"/>
      <c r="AA231" s="61"/>
      <c r="AB231" s="62"/>
      <c r="AC231" s="7"/>
      <c r="AD231" s="61"/>
      <c r="AE231" s="62"/>
      <c r="AF231" s="7"/>
      <c r="AG231" s="61"/>
      <c r="AH231" s="62"/>
      <c r="AI231" s="7"/>
      <c r="AJ231" s="61"/>
      <c r="AK231" s="62"/>
      <c r="AL231" s="7"/>
      <c r="AM231" s="61"/>
      <c r="AN231" s="62"/>
      <c r="AO231" s="7"/>
      <c r="AP231" s="61"/>
      <c r="AQ231" s="62"/>
      <c r="AR231" s="7"/>
      <c r="AS231" s="61"/>
      <c r="AT231" s="62"/>
      <c r="AV231" s="63"/>
      <c r="AW231" s="64"/>
      <c r="AX231" s="65"/>
    </row>
    <row r="232" spans="2:50" ht="18.75" customHeight="1">
      <c r="B232" s="69"/>
      <c r="C232" s="70"/>
      <c r="D232" s="71"/>
      <c r="F232" s="72"/>
      <c r="H232" s="73"/>
      <c r="I232" s="74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V232" s="66"/>
      <c r="AW232" s="67"/>
      <c r="AX232" s="68"/>
    </row>
    <row r="233" spans="2:50" ht="18.75" customHeight="1">
      <c r="B233" s="69"/>
      <c r="C233" s="70">
        <v>114</v>
      </c>
      <c r="D233" s="71" t="s">
        <v>260</v>
      </c>
      <c r="F233" s="72" t="s">
        <v>261</v>
      </c>
      <c r="H233" s="73"/>
      <c r="I233" s="74" t="s">
        <v>38</v>
      </c>
      <c r="K233" s="7"/>
      <c r="L233" s="61"/>
      <c r="M233" s="62"/>
      <c r="N233" s="7"/>
      <c r="O233" s="61"/>
      <c r="P233" s="62"/>
      <c r="Q233" s="7"/>
      <c r="R233" s="61"/>
      <c r="S233" s="62"/>
      <c r="T233" s="7"/>
      <c r="U233" s="61"/>
      <c r="V233" s="62"/>
      <c r="W233" s="7"/>
      <c r="X233" s="61"/>
      <c r="Y233" s="62"/>
      <c r="Z233" s="7"/>
      <c r="AA233" s="61"/>
      <c r="AB233" s="62"/>
      <c r="AC233" s="7"/>
      <c r="AD233" s="61"/>
      <c r="AE233" s="62"/>
      <c r="AF233" s="7"/>
      <c r="AG233" s="61"/>
      <c r="AH233" s="62"/>
      <c r="AI233" s="7"/>
      <c r="AJ233" s="61"/>
      <c r="AK233" s="62"/>
      <c r="AL233" s="7"/>
      <c r="AM233" s="61"/>
      <c r="AN233" s="62"/>
      <c r="AO233" s="7"/>
      <c r="AP233" s="61"/>
      <c r="AQ233" s="62"/>
      <c r="AR233" s="7"/>
      <c r="AS233" s="61"/>
      <c r="AT233" s="62"/>
      <c r="AV233" s="63"/>
      <c r="AW233" s="64"/>
      <c r="AX233" s="65"/>
    </row>
    <row r="234" spans="2:50" ht="18.75" customHeight="1">
      <c r="B234" s="69"/>
      <c r="C234" s="70"/>
      <c r="D234" s="71"/>
      <c r="F234" s="72"/>
      <c r="H234" s="73"/>
      <c r="I234" s="74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V234" s="66"/>
      <c r="AW234" s="67"/>
      <c r="AX234" s="68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33" t="s">
        <v>0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2:50" ht="24">
      <c r="B3" s="134"/>
      <c r="C3" s="135"/>
      <c r="D3" s="138" t="s">
        <v>1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9"/>
      <c r="AX3" s="140"/>
    </row>
    <row r="4" spans="2:50" ht="24">
      <c r="B4" s="136"/>
      <c r="C4" s="137"/>
      <c r="D4" s="143" t="s">
        <v>2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5"/>
      <c r="AX4" s="141"/>
    </row>
    <row r="5" spans="2:50" ht="25" thickBot="1">
      <c r="B5" s="136"/>
      <c r="C5" s="137"/>
      <c r="D5" s="146" t="s">
        <v>272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8"/>
      <c r="AX5" s="142"/>
    </row>
    <row r="6" spans="2:50">
      <c r="B6" s="132" t="s">
        <v>3</v>
      </c>
      <c r="C6" s="131" t="s">
        <v>4</v>
      </c>
      <c r="D6" s="131" t="s">
        <v>5</v>
      </c>
      <c r="E6" s="3"/>
      <c r="F6" s="131" t="s">
        <v>6</v>
      </c>
      <c r="G6" s="4"/>
      <c r="H6" s="131" t="s">
        <v>7</v>
      </c>
      <c r="I6" s="131" t="s">
        <v>8</v>
      </c>
      <c r="K6" s="131" t="s">
        <v>9</v>
      </c>
      <c r="L6" s="131"/>
      <c r="M6" s="131"/>
      <c r="N6" s="130" t="s">
        <v>10</v>
      </c>
      <c r="O6" s="130"/>
      <c r="P6" s="130"/>
      <c r="Q6" s="130" t="s">
        <v>11</v>
      </c>
      <c r="R6" s="130"/>
      <c r="S6" s="130"/>
      <c r="T6" s="130" t="s">
        <v>12</v>
      </c>
      <c r="U6" s="130"/>
      <c r="V6" s="130"/>
      <c r="W6" s="130" t="s">
        <v>13</v>
      </c>
      <c r="X6" s="130"/>
      <c r="Y6" s="130"/>
      <c r="Z6" s="130" t="s">
        <v>14</v>
      </c>
      <c r="AA6" s="130"/>
      <c r="AB6" s="130"/>
      <c r="AC6" s="130" t="s">
        <v>15</v>
      </c>
      <c r="AD6" s="130"/>
      <c r="AE6" s="130"/>
      <c r="AF6" s="130" t="s">
        <v>16</v>
      </c>
      <c r="AG6" s="130"/>
      <c r="AH6" s="130"/>
      <c r="AI6" s="130" t="s">
        <v>17</v>
      </c>
      <c r="AJ6" s="130"/>
      <c r="AK6" s="130"/>
      <c r="AL6" s="130" t="s">
        <v>18</v>
      </c>
      <c r="AM6" s="130"/>
      <c r="AN6" s="130"/>
      <c r="AO6" s="130" t="s">
        <v>19</v>
      </c>
      <c r="AP6" s="130"/>
      <c r="AQ6" s="130"/>
      <c r="AR6" s="130" t="s">
        <v>20</v>
      </c>
      <c r="AS6" s="130"/>
      <c r="AT6" s="130"/>
      <c r="AV6" s="123" t="s">
        <v>21</v>
      </c>
      <c r="AW6" s="124"/>
      <c r="AX6" s="125"/>
    </row>
    <row r="7" spans="2:50">
      <c r="B7" s="132"/>
      <c r="C7" s="131"/>
      <c r="D7" s="131"/>
      <c r="E7" s="3"/>
      <c r="F7" s="131"/>
      <c r="G7" s="4"/>
      <c r="H7" s="131"/>
      <c r="I7" s="131"/>
      <c r="K7" s="5" t="s">
        <v>22</v>
      </c>
      <c r="L7" s="77" t="s">
        <v>23</v>
      </c>
      <c r="M7" s="77"/>
      <c r="N7" s="6" t="s">
        <v>22</v>
      </c>
      <c r="O7" s="129" t="s">
        <v>23</v>
      </c>
      <c r="P7" s="129"/>
      <c r="Q7" s="6" t="s">
        <v>22</v>
      </c>
      <c r="R7" s="122" t="s">
        <v>23</v>
      </c>
      <c r="S7" s="122"/>
      <c r="T7" s="6" t="s">
        <v>22</v>
      </c>
      <c r="U7" s="122" t="s">
        <v>23</v>
      </c>
      <c r="V7" s="122"/>
      <c r="W7" s="6" t="s">
        <v>22</v>
      </c>
      <c r="X7" s="122" t="s">
        <v>23</v>
      </c>
      <c r="Y7" s="122"/>
      <c r="Z7" s="6" t="s">
        <v>22</v>
      </c>
      <c r="AA7" s="122" t="s">
        <v>23</v>
      </c>
      <c r="AB7" s="122"/>
      <c r="AC7" s="6" t="s">
        <v>22</v>
      </c>
      <c r="AD7" s="129" t="s">
        <v>23</v>
      </c>
      <c r="AE7" s="129"/>
      <c r="AF7" s="6" t="s">
        <v>22</v>
      </c>
      <c r="AG7" s="122" t="s">
        <v>23</v>
      </c>
      <c r="AH7" s="122"/>
      <c r="AI7" s="6" t="s">
        <v>22</v>
      </c>
      <c r="AJ7" s="122" t="s">
        <v>23</v>
      </c>
      <c r="AK7" s="122"/>
      <c r="AL7" s="6" t="s">
        <v>22</v>
      </c>
      <c r="AM7" s="122" t="s">
        <v>23</v>
      </c>
      <c r="AN7" s="122"/>
      <c r="AO7" s="6" t="s">
        <v>22</v>
      </c>
      <c r="AP7" s="122" t="s">
        <v>23</v>
      </c>
      <c r="AQ7" s="122"/>
      <c r="AR7" s="6" t="s">
        <v>22</v>
      </c>
      <c r="AS7" s="122" t="s">
        <v>23</v>
      </c>
      <c r="AT7" s="122"/>
      <c r="AV7" s="126"/>
      <c r="AW7" s="127"/>
      <c r="AX7" s="128"/>
    </row>
    <row r="8" spans="2:50" ht="18" customHeight="1">
      <c r="B8" s="69" t="s">
        <v>24</v>
      </c>
      <c r="C8" s="79">
        <v>1</v>
      </c>
      <c r="D8" s="104" t="s">
        <v>25</v>
      </c>
      <c r="F8" s="104" t="s">
        <v>26</v>
      </c>
      <c r="H8" s="84" t="s">
        <v>27</v>
      </c>
      <c r="I8" s="85" t="s">
        <v>28</v>
      </c>
      <c r="K8" s="7"/>
      <c r="L8" s="60"/>
      <c r="M8" s="60"/>
      <c r="N8" s="7"/>
      <c r="O8" s="60"/>
      <c r="P8" s="60"/>
      <c r="Q8" s="7"/>
      <c r="R8" s="60"/>
      <c r="S8" s="60"/>
      <c r="T8" s="7"/>
      <c r="U8" s="60"/>
      <c r="V8" s="60"/>
      <c r="W8" s="7"/>
      <c r="X8" s="60"/>
      <c r="Y8" s="60"/>
      <c r="Z8" s="7"/>
      <c r="AA8" s="60"/>
      <c r="AB8" s="60"/>
      <c r="AC8" s="7"/>
      <c r="AD8" s="60"/>
      <c r="AE8" s="60"/>
      <c r="AF8" s="7"/>
      <c r="AG8" s="60"/>
      <c r="AH8" s="60"/>
      <c r="AI8" s="7"/>
      <c r="AJ8" s="60"/>
      <c r="AK8" s="60"/>
      <c r="AL8" s="7"/>
      <c r="AM8" s="61"/>
      <c r="AN8" s="62"/>
      <c r="AO8" s="7"/>
      <c r="AP8" s="61"/>
      <c r="AQ8" s="62"/>
      <c r="AR8" s="7"/>
      <c r="AS8" s="61"/>
      <c r="AT8" s="62"/>
      <c r="AV8" s="63"/>
      <c r="AW8" s="64"/>
      <c r="AX8" s="65"/>
    </row>
    <row r="9" spans="2:50" ht="18" customHeight="1">
      <c r="B9" s="69"/>
      <c r="C9" s="79"/>
      <c r="D9" s="104"/>
      <c r="F9" s="104"/>
      <c r="H9" s="84"/>
      <c r="I9" s="85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V9" s="66"/>
      <c r="AW9" s="67"/>
      <c r="AX9" s="68"/>
    </row>
    <row r="10" spans="2:50" ht="18" customHeight="1">
      <c r="B10" s="69"/>
      <c r="C10" s="79">
        <v>2</v>
      </c>
      <c r="D10" s="104" t="s">
        <v>29</v>
      </c>
      <c r="F10" s="104" t="s">
        <v>30</v>
      </c>
      <c r="H10" s="84" t="s">
        <v>31</v>
      </c>
      <c r="I10" s="85" t="s">
        <v>28</v>
      </c>
      <c r="K10" s="7"/>
      <c r="L10" s="60"/>
      <c r="M10" s="60"/>
      <c r="N10" s="7"/>
      <c r="O10" s="60"/>
      <c r="P10" s="60"/>
      <c r="Q10" s="7"/>
      <c r="R10" s="60"/>
      <c r="S10" s="60"/>
      <c r="T10" s="7"/>
      <c r="U10" s="60"/>
      <c r="V10" s="60"/>
      <c r="W10" s="7"/>
      <c r="X10" s="60"/>
      <c r="Y10" s="60"/>
      <c r="Z10" s="7"/>
      <c r="AA10" s="60"/>
      <c r="AB10" s="60"/>
      <c r="AC10" s="7"/>
      <c r="AD10" s="60"/>
      <c r="AE10" s="60"/>
      <c r="AF10" s="7"/>
      <c r="AG10" s="60"/>
      <c r="AH10" s="60"/>
      <c r="AI10" s="7"/>
      <c r="AJ10" s="60"/>
      <c r="AK10" s="60"/>
      <c r="AL10" s="7"/>
      <c r="AM10" s="61"/>
      <c r="AN10" s="62"/>
      <c r="AO10" s="7"/>
      <c r="AP10" s="61"/>
      <c r="AQ10" s="62"/>
      <c r="AR10" s="7"/>
      <c r="AS10" s="61"/>
      <c r="AT10" s="62"/>
      <c r="AV10" s="63"/>
      <c r="AW10" s="64"/>
      <c r="AX10" s="65"/>
    </row>
    <row r="11" spans="2:50" ht="18" customHeight="1">
      <c r="B11" s="69"/>
      <c r="C11" s="79"/>
      <c r="D11" s="104"/>
      <c r="F11" s="104"/>
      <c r="H11" s="84"/>
      <c r="I11" s="85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V11" s="66"/>
      <c r="AW11" s="67"/>
      <c r="AX11" s="68"/>
    </row>
    <row r="12" spans="2:50" ht="23.25" customHeight="1">
      <c r="B12" s="69"/>
      <c r="C12" s="116">
        <v>3</v>
      </c>
      <c r="D12" s="110" t="s">
        <v>32</v>
      </c>
      <c r="F12" s="110" t="s">
        <v>33</v>
      </c>
      <c r="H12" s="73"/>
      <c r="I12" s="74" t="s">
        <v>28</v>
      </c>
      <c r="K12" s="7"/>
      <c r="L12" s="60"/>
      <c r="M12" s="60"/>
      <c r="N12" s="7"/>
      <c r="O12" s="60"/>
      <c r="P12" s="60"/>
      <c r="Q12" s="7"/>
      <c r="R12" s="60"/>
      <c r="S12" s="60"/>
      <c r="T12" s="7"/>
      <c r="U12" s="60"/>
      <c r="V12" s="60"/>
      <c r="W12" s="7"/>
      <c r="X12" s="60"/>
      <c r="Y12" s="60"/>
      <c r="Z12" s="7"/>
      <c r="AA12" s="60"/>
      <c r="AB12" s="60"/>
      <c r="AC12" s="7"/>
      <c r="AD12" s="60"/>
      <c r="AE12" s="60"/>
      <c r="AF12" s="7"/>
      <c r="AG12" s="60"/>
      <c r="AH12" s="60"/>
      <c r="AI12" s="7"/>
      <c r="AJ12" s="60"/>
      <c r="AK12" s="60"/>
      <c r="AL12" s="7"/>
      <c r="AM12" s="61"/>
      <c r="AN12" s="62"/>
      <c r="AO12" s="7"/>
      <c r="AP12" s="61"/>
      <c r="AQ12" s="62"/>
      <c r="AR12" s="7"/>
      <c r="AS12" s="61"/>
      <c r="AT12" s="62"/>
      <c r="AV12" s="63"/>
      <c r="AW12" s="64"/>
      <c r="AX12" s="65"/>
    </row>
    <row r="13" spans="2:50" ht="23.25" customHeight="1">
      <c r="B13" s="69"/>
      <c r="C13" s="116"/>
      <c r="D13" s="110"/>
      <c r="F13" s="110"/>
      <c r="H13" s="73"/>
      <c r="I13" s="74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V13" s="66"/>
      <c r="AW13" s="67"/>
      <c r="AX13" s="68"/>
    </row>
    <row r="14" spans="2:50" ht="18" customHeight="1">
      <c r="B14" s="69"/>
      <c r="C14" s="116">
        <v>4</v>
      </c>
      <c r="D14" s="110" t="s">
        <v>34</v>
      </c>
      <c r="F14" s="110" t="s">
        <v>35</v>
      </c>
      <c r="H14" s="73"/>
      <c r="I14" s="74" t="s">
        <v>28</v>
      </c>
      <c r="K14" s="7"/>
      <c r="L14" s="60"/>
      <c r="M14" s="60"/>
      <c r="N14" s="7"/>
      <c r="O14" s="60"/>
      <c r="P14" s="60"/>
      <c r="Q14" s="7"/>
      <c r="R14" s="60"/>
      <c r="S14" s="60"/>
      <c r="T14" s="7"/>
      <c r="U14" s="60"/>
      <c r="V14" s="60"/>
      <c r="W14" s="7"/>
      <c r="X14" s="60"/>
      <c r="Y14" s="60"/>
      <c r="Z14" s="7"/>
      <c r="AA14" s="60"/>
      <c r="AB14" s="60"/>
      <c r="AC14" s="7"/>
      <c r="AD14" s="60"/>
      <c r="AE14" s="60"/>
      <c r="AF14" s="7"/>
      <c r="AG14" s="60"/>
      <c r="AH14" s="60"/>
      <c r="AI14" s="7"/>
      <c r="AJ14" s="60"/>
      <c r="AK14" s="60"/>
      <c r="AL14" s="7"/>
      <c r="AM14" s="61"/>
      <c r="AN14" s="62"/>
      <c r="AO14" s="7"/>
      <c r="AP14" s="61"/>
      <c r="AQ14" s="62"/>
      <c r="AR14" s="7"/>
      <c r="AS14" s="61"/>
      <c r="AT14" s="62"/>
      <c r="AV14" s="63"/>
      <c r="AW14" s="64"/>
      <c r="AX14" s="65"/>
    </row>
    <row r="15" spans="2:50" ht="18" customHeight="1">
      <c r="B15" s="69"/>
      <c r="C15" s="116"/>
      <c r="D15" s="110"/>
      <c r="F15" s="110"/>
      <c r="H15" s="73"/>
      <c r="I15" s="74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V15" s="66"/>
      <c r="AW15" s="67"/>
      <c r="AX15" s="68"/>
    </row>
    <row r="16" spans="2:50" ht="18" customHeight="1">
      <c r="B16" s="69"/>
      <c r="C16" s="79">
        <v>5</v>
      </c>
      <c r="D16" s="104" t="s">
        <v>36</v>
      </c>
      <c r="F16" s="104" t="s">
        <v>37</v>
      </c>
      <c r="H16" s="84" t="s">
        <v>27</v>
      </c>
      <c r="I16" s="85" t="s">
        <v>38</v>
      </c>
      <c r="K16" s="7"/>
      <c r="L16" s="60"/>
      <c r="M16" s="60"/>
      <c r="N16" s="7"/>
      <c r="O16" s="60"/>
      <c r="P16" s="60"/>
      <c r="Q16" s="7"/>
      <c r="R16" s="60"/>
      <c r="S16" s="60"/>
      <c r="T16" s="7"/>
      <c r="U16" s="60"/>
      <c r="V16" s="60"/>
      <c r="W16" s="7"/>
      <c r="X16" s="60"/>
      <c r="Y16" s="60"/>
      <c r="Z16" s="7"/>
      <c r="AA16" s="60"/>
      <c r="AB16" s="60"/>
      <c r="AC16" s="7"/>
      <c r="AD16" s="60"/>
      <c r="AE16" s="60"/>
      <c r="AF16" s="7"/>
      <c r="AG16" s="60"/>
      <c r="AH16" s="60"/>
      <c r="AI16" s="7"/>
      <c r="AJ16" s="60"/>
      <c r="AK16" s="60"/>
      <c r="AL16" s="7"/>
      <c r="AM16" s="61"/>
      <c r="AN16" s="62"/>
      <c r="AO16" s="7"/>
      <c r="AP16" s="61"/>
      <c r="AQ16" s="62"/>
      <c r="AR16" s="7"/>
      <c r="AS16" s="61"/>
      <c r="AT16" s="62"/>
      <c r="AV16" s="63"/>
      <c r="AW16" s="64"/>
      <c r="AX16" s="65"/>
    </row>
    <row r="17" spans="2:50" ht="18" customHeight="1">
      <c r="B17" s="69"/>
      <c r="C17" s="79"/>
      <c r="D17" s="104"/>
      <c r="F17" s="104"/>
      <c r="H17" s="84"/>
      <c r="I17" s="85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V17" s="66"/>
      <c r="AW17" s="67"/>
      <c r="AX17" s="68"/>
    </row>
    <row r="18" spans="2:50" ht="18" customHeight="1">
      <c r="B18" s="69"/>
      <c r="C18" s="116">
        <v>6</v>
      </c>
      <c r="D18" s="110" t="s">
        <v>39</v>
      </c>
      <c r="F18" s="110" t="s">
        <v>40</v>
      </c>
      <c r="H18" s="73" t="s">
        <v>27</v>
      </c>
      <c r="I18" s="74" t="s">
        <v>38</v>
      </c>
      <c r="K18" s="7"/>
      <c r="L18" s="61"/>
      <c r="M18" s="62"/>
      <c r="N18" s="7"/>
      <c r="O18" s="61"/>
      <c r="P18" s="62"/>
      <c r="Q18" s="7"/>
      <c r="R18" s="61"/>
      <c r="S18" s="62"/>
      <c r="T18" s="7"/>
      <c r="U18" s="61"/>
      <c r="V18" s="62"/>
      <c r="W18" s="7"/>
      <c r="X18" s="61"/>
      <c r="Y18" s="62"/>
      <c r="Z18" s="7"/>
      <c r="AA18" s="61"/>
      <c r="AB18" s="62"/>
      <c r="AC18" s="7"/>
      <c r="AD18" s="61"/>
      <c r="AE18" s="62"/>
      <c r="AF18" s="7"/>
      <c r="AG18" s="61"/>
      <c r="AH18" s="62"/>
      <c r="AI18" s="7"/>
      <c r="AJ18" s="61"/>
      <c r="AK18" s="62"/>
      <c r="AL18" s="7"/>
      <c r="AM18" s="61"/>
      <c r="AN18" s="62"/>
      <c r="AO18" s="7"/>
      <c r="AP18" s="61"/>
      <c r="AQ18" s="62"/>
      <c r="AR18" s="7"/>
      <c r="AS18" s="61"/>
      <c r="AT18" s="62"/>
      <c r="AV18" s="63"/>
      <c r="AW18" s="64"/>
      <c r="AX18" s="65"/>
    </row>
    <row r="19" spans="2:50" ht="18" customHeight="1">
      <c r="B19" s="69"/>
      <c r="C19" s="116"/>
      <c r="D19" s="110"/>
      <c r="F19" s="110"/>
      <c r="H19" s="73"/>
      <c r="I19" s="74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V19" s="66"/>
      <c r="AW19" s="67"/>
      <c r="AX19" s="68"/>
    </row>
    <row r="20" spans="2:50" ht="18" customHeight="1">
      <c r="B20" s="69"/>
      <c r="C20" s="116">
        <v>7</v>
      </c>
      <c r="D20" s="110" t="s">
        <v>41</v>
      </c>
      <c r="F20" s="110" t="s">
        <v>42</v>
      </c>
      <c r="H20" s="73" t="s">
        <v>27</v>
      </c>
      <c r="I20" s="74" t="s">
        <v>38</v>
      </c>
      <c r="K20" s="7"/>
      <c r="L20" s="61"/>
      <c r="M20" s="62"/>
      <c r="N20" s="7"/>
      <c r="O20" s="61"/>
      <c r="P20" s="62"/>
      <c r="Q20" s="7"/>
      <c r="R20" s="61"/>
      <c r="S20" s="62"/>
      <c r="T20" s="7"/>
      <c r="U20" s="61"/>
      <c r="V20" s="62"/>
      <c r="W20" s="7"/>
      <c r="X20" s="61"/>
      <c r="Y20" s="62"/>
      <c r="Z20" s="7"/>
      <c r="AA20" s="61"/>
      <c r="AB20" s="62"/>
      <c r="AC20" s="7"/>
      <c r="AD20" s="61"/>
      <c r="AE20" s="62"/>
      <c r="AF20" s="7"/>
      <c r="AG20" s="61"/>
      <c r="AH20" s="62"/>
      <c r="AI20" s="7"/>
      <c r="AJ20" s="61"/>
      <c r="AK20" s="62"/>
      <c r="AL20" s="7"/>
      <c r="AM20" s="61"/>
      <c r="AN20" s="62"/>
      <c r="AO20" s="7"/>
      <c r="AP20" s="61"/>
      <c r="AQ20" s="62"/>
      <c r="AR20" s="7"/>
      <c r="AS20" s="61"/>
      <c r="AT20" s="62"/>
      <c r="AV20" s="63"/>
      <c r="AW20" s="64"/>
      <c r="AX20" s="65"/>
    </row>
    <row r="21" spans="2:50" ht="18" customHeight="1">
      <c r="B21" s="69"/>
      <c r="C21" s="116"/>
      <c r="D21" s="110"/>
      <c r="F21" s="110"/>
      <c r="H21" s="73"/>
      <c r="I21" s="74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V21" s="66"/>
      <c r="AW21" s="67"/>
      <c r="AX21" s="68"/>
    </row>
    <row r="22" spans="2:50" ht="18" customHeight="1">
      <c r="B22" s="69"/>
      <c r="C22" s="116">
        <v>8</v>
      </c>
      <c r="D22" s="110" t="s">
        <v>43</v>
      </c>
      <c r="F22" s="110" t="s">
        <v>44</v>
      </c>
      <c r="H22" s="73" t="s">
        <v>45</v>
      </c>
      <c r="I22" s="74" t="s">
        <v>28</v>
      </c>
      <c r="K22" s="7"/>
      <c r="L22" s="61"/>
      <c r="M22" s="62"/>
      <c r="N22" s="7"/>
      <c r="O22" s="61"/>
      <c r="P22" s="62"/>
      <c r="Q22" s="7"/>
      <c r="R22" s="61"/>
      <c r="S22" s="62"/>
      <c r="T22" s="7"/>
      <c r="U22" s="61"/>
      <c r="V22" s="62"/>
      <c r="W22" s="7"/>
      <c r="X22" s="61"/>
      <c r="Y22" s="62"/>
      <c r="Z22" s="7"/>
      <c r="AA22" s="61"/>
      <c r="AB22" s="62"/>
      <c r="AC22" s="7"/>
      <c r="AD22" s="61"/>
      <c r="AE22" s="62"/>
      <c r="AF22" s="7"/>
      <c r="AG22" s="61"/>
      <c r="AH22" s="62"/>
      <c r="AI22" s="7"/>
      <c r="AJ22" s="61"/>
      <c r="AK22" s="62"/>
      <c r="AL22" s="7"/>
      <c r="AM22" s="61"/>
      <c r="AN22" s="62"/>
      <c r="AO22" s="7"/>
      <c r="AP22" s="61"/>
      <c r="AQ22" s="62"/>
      <c r="AR22" s="7"/>
      <c r="AS22" s="61"/>
      <c r="AT22" s="62"/>
      <c r="AV22" s="63"/>
      <c r="AW22" s="64"/>
      <c r="AX22" s="65"/>
    </row>
    <row r="23" spans="2:50" ht="18" customHeight="1">
      <c r="B23" s="69"/>
      <c r="C23" s="116"/>
      <c r="D23" s="110"/>
      <c r="F23" s="110"/>
      <c r="H23" s="73"/>
      <c r="I23" s="74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V23" s="66"/>
      <c r="AW23" s="67"/>
      <c r="AX23" s="68"/>
    </row>
    <row r="24" spans="2:50" ht="18" customHeight="1">
      <c r="B24" s="69"/>
      <c r="C24" s="79">
        <v>9</v>
      </c>
      <c r="D24" s="104" t="s">
        <v>46</v>
      </c>
      <c r="F24" s="104" t="s">
        <v>47</v>
      </c>
      <c r="H24" s="84" t="s">
        <v>48</v>
      </c>
      <c r="I24" s="85" t="s">
        <v>28</v>
      </c>
      <c r="K24" s="7"/>
      <c r="L24" s="61"/>
      <c r="M24" s="62"/>
      <c r="N24" s="7"/>
      <c r="O24" s="61"/>
      <c r="P24" s="62"/>
      <c r="Q24" s="7"/>
      <c r="R24" s="61"/>
      <c r="S24" s="62"/>
      <c r="T24" s="7"/>
      <c r="U24" s="61"/>
      <c r="V24" s="62"/>
      <c r="W24" s="7"/>
      <c r="X24" s="61"/>
      <c r="Y24" s="62"/>
      <c r="Z24" s="7"/>
      <c r="AA24" s="61"/>
      <c r="AB24" s="62"/>
      <c r="AC24" s="7"/>
      <c r="AD24" s="61"/>
      <c r="AE24" s="62"/>
      <c r="AF24" s="7"/>
      <c r="AG24" s="61"/>
      <c r="AH24" s="62"/>
      <c r="AI24" s="7"/>
      <c r="AJ24" s="61"/>
      <c r="AK24" s="62"/>
      <c r="AL24" s="7"/>
      <c r="AM24" s="61"/>
      <c r="AN24" s="62"/>
      <c r="AO24" s="7"/>
      <c r="AP24" s="61"/>
      <c r="AQ24" s="62"/>
      <c r="AR24" s="7"/>
      <c r="AS24" s="61"/>
      <c r="AT24" s="62"/>
      <c r="AV24" s="63"/>
      <c r="AW24" s="64"/>
      <c r="AX24" s="65"/>
    </row>
    <row r="25" spans="2:50" ht="18" customHeight="1">
      <c r="B25" s="69"/>
      <c r="C25" s="79"/>
      <c r="D25" s="104"/>
      <c r="F25" s="104"/>
      <c r="H25" s="84"/>
      <c r="I25" s="85"/>
      <c r="K25" s="60"/>
      <c r="L25" s="60"/>
      <c r="M25" s="60"/>
      <c r="N25" s="61"/>
      <c r="O25" s="98"/>
      <c r="P25" s="62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V25" s="66"/>
      <c r="AW25" s="67"/>
      <c r="AX25" s="68"/>
    </row>
    <row r="26" spans="2:50" ht="18" customHeight="1">
      <c r="B26" s="69"/>
      <c r="C26" s="109">
        <v>10</v>
      </c>
      <c r="D26" s="110" t="s">
        <v>49</v>
      </c>
      <c r="F26" s="110" t="s">
        <v>50</v>
      </c>
      <c r="H26" s="78">
        <v>1</v>
      </c>
      <c r="I26" s="74" t="s">
        <v>28</v>
      </c>
      <c r="K26" s="7"/>
      <c r="L26" s="61"/>
      <c r="M26" s="62"/>
      <c r="N26" s="7"/>
      <c r="O26" s="61"/>
      <c r="P26" s="62"/>
      <c r="Q26" s="7"/>
      <c r="R26" s="61"/>
      <c r="S26" s="62"/>
      <c r="T26" s="7"/>
      <c r="U26" s="61"/>
      <c r="V26" s="62"/>
      <c r="W26" s="7"/>
      <c r="X26" s="61"/>
      <c r="Y26" s="62"/>
      <c r="Z26" s="7"/>
      <c r="AA26" s="61"/>
      <c r="AB26" s="62"/>
      <c r="AC26" s="7"/>
      <c r="AD26" s="61"/>
      <c r="AE26" s="62"/>
      <c r="AF26" s="7"/>
      <c r="AG26" s="61"/>
      <c r="AH26" s="62"/>
      <c r="AI26" s="7"/>
      <c r="AJ26" s="61"/>
      <c r="AK26" s="62"/>
      <c r="AL26" s="7"/>
      <c r="AM26" s="61"/>
      <c r="AN26" s="62"/>
      <c r="AO26" s="7"/>
      <c r="AP26" s="61"/>
      <c r="AQ26" s="62"/>
      <c r="AR26" s="7"/>
      <c r="AS26" s="61"/>
      <c r="AT26" s="62"/>
      <c r="AV26" s="63"/>
      <c r="AW26" s="64"/>
      <c r="AX26" s="65"/>
    </row>
    <row r="27" spans="2:50" ht="18" customHeight="1">
      <c r="B27" s="69"/>
      <c r="C27" s="109"/>
      <c r="D27" s="110"/>
      <c r="F27" s="110"/>
      <c r="H27" s="73"/>
      <c r="I27" s="74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V27" s="66"/>
      <c r="AW27" s="67"/>
      <c r="AX27" s="68"/>
    </row>
    <row r="28" spans="2:50" ht="18" customHeight="1">
      <c r="B28" s="69"/>
      <c r="C28" s="109">
        <v>11</v>
      </c>
      <c r="D28" s="110" t="s">
        <v>51</v>
      </c>
      <c r="F28" s="110" t="s">
        <v>52</v>
      </c>
      <c r="H28" s="78"/>
      <c r="I28" s="74" t="s">
        <v>28</v>
      </c>
      <c r="K28" s="7"/>
      <c r="L28" s="61"/>
      <c r="M28" s="62"/>
      <c r="N28" s="7"/>
      <c r="O28" s="61"/>
      <c r="P28" s="62"/>
      <c r="Q28" s="7"/>
      <c r="R28" s="61"/>
      <c r="S28" s="62"/>
      <c r="T28" s="7"/>
      <c r="U28" s="61"/>
      <c r="V28" s="62"/>
      <c r="W28" s="7"/>
      <c r="X28" s="61"/>
      <c r="Y28" s="62"/>
      <c r="Z28" s="7"/>
      <c r="AA28" s="61"/>
      <c r="AB28" s="62"/>
      <c r="AC28" s="7"/>
      <c r="AD28" s="61"/>
      <c r="AE28" s="62"/>
      <c r="AF28" s="7"/>
      <c r="AG28" s="61"/>
      <c r="AH28" s="62"/>
      <c r="AI28" s="7"/>
      <c r="AJ28" s="61"/>
      <c r="AK28" s="62"/>
      <c r="AL28" s="7"/>
      <c r="AM28" s="61"/>
      <c r="AN28" s="62"/>
      <c r="AO28" s="7"/>
      <c r="AP28" s="61"/>
      <c r="AQ28" s="62"/>
      <c r="AR28" s="7"/>
      <c r="AS28" s="61"/>
      <c r="AT28" s="62"/>
      <c r="AV28" s="63"/>
      <c r="AW28" s="64"/>
      <c r="AX28" s="65"/>
    </row>
    <row r="29" spans="2:50" ht="18" customHeight="1">
      <c r="B29" s="69"/>
      <c r="C29" s="109"/>
      <c r="D29" s="110"/>
      <c r="F29" s="110"/>
      <c r="H29" s="73"/>
      <c r="I29" s="74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V29" s="66"/>
      <c r="AW29" s="67"/>
      <c r="AX29" s="68"/>
    </row>
    <row r="30" spans="2:50" ht="18" customHeight="1">
      <c r="B30" s="69"/>
      <c r="C30" s="79">
        <v>12</v>
      </c>
      <c r="D30" s="104" t="s">
        <v>53</v>
      </c>
      <c r="F30" s="104" t="s">
        <v>54</v>
      </c>
      <c r="H30" s="84" t="s">
        <v>55</v>
      </c>
      <c r="I30" s="85" t="s">
        <v>28</v>
      </c>
      <c r="K30" s="7"/>
      <c r="L30" s="61"/>
      <c r="M30" s="62"/>
      <c r="N30" s="7"/>
      <c r="O30" s="61"/>
      <c r="P30" s="62"/>
      <c r="Q30" s="7"/>
      <c r="R30" s="61"/>
      <c r="S30" s="62"/>
      <c r="T30" s="7"/>
      <c r="U30" s="61"/>
      <c r="V30" s="62"/>
      <c r="W30" s="7"/>
      <c r="X30" s="61"/>
      <c r="Y30" s="62"/>
      <c r="Z30" s="7"/>
      <c r="AA30" s="61"/>
      <c r="AB30" s="62"/>
      <c r="AC30" s="7"/>
      <c r="AD30" s="61"/>
      <c r="AE30" s="62"/>
      <c r="AF30" s="7"/>
      <c r="AG30" s="61"/>
      <c r="AH30" s="62"/>
      <c r="AI30" s="7"/>
      <c r="AJ30" s="61"/>
      <c r="AK30" s="62"/>
      <c r="AL30" s="7"/>
      <c r="AM30" s="61"/>
      <c r="AN30" s="62"/>
      <c r="AO30" s="7"/>
      <c r="AP30" s="61"/>
      <c r="AQ30" s="62"/>
      <c r="AR30" s="7"/>
      <c r="AS30" s="61"/>
      <c r="AT30" s="62"/>
      <c r="AV30" s="63"/>
      <c r="AW30" s="64"/>
      <c r="AX30" s="65"/>
    </row>
    <row r="31" spans="2:50" ht="18" customHeight="1">
      <c r="B31" s="69"/>
      <c r="C31" s="79"/>
      <c r="D31" s="104"/>
      <c r="F31" s="104"/>
      <c r="H31" s="84"/>
      <c r="I31" s="85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V31" s="66"/>
      <c r="AW31" s="67"/>
      <c r="AX31" s="68"/>
    </row>
    <row r="32" spans="2:50" ht="6" customHeight="1">
      <c r="I32" s="8"/>
    </row>
    <row r="33" spans="2:50" ht="18" customHeight="1">
      <c r="B33" s="69" t="s">
        <v>56</v>
      </c>
      <c r="C33" s="79">
        <v>13</v>
      </c>
      <c r="D33" s="104" t="s">
        <v>57</v>
      </c>
      <c r="F33" s="104" t="s">
        <v>58</v>
      </c>
      <c r="H33" s="86">
        <v>0.85</v>
      </c>
      <c r="I33" s="85" t="s">
        <v>38</v>
      </c>
      <c r="K33" s="7"/>
      <c r="L33" s="61"/>
      <c r="M33" s="62"/>
      <c r="N33" s="7"/>
      <c r="O33" s="61"/>
      <c r="P33" s="62"/>
      <c r="Q33" s="7"/>
      <c r="R33" s="61"/>
      <c r="S33" s="62"/>
      <c r="T33" s="7"/>
      <c r="U33" s="61"/>
      <c r="V33" s="62"/>
      <c r="W33" s="7"/>
      <c r="X33" s="61"/>
      <c r="Y33" s="62"/>
      <c r="Z33" s="7"/>
      <c r="AA33" s="61"/>
      <c r="AB33" s="62"/>
      <c r="AC33" s="7"/>
      <c r="AD33" s="61"/>
      <c r="AE33" s="62"/>
      <c r="AF33" s="7"/>
      <c r="AG33" s="61"/>
      <c r="AH33" s="62"/>
      <c r="AI33" s="7"/>
      <c r="AJ33" s="61"/>
      <c r="AK33" s="62"/>
      <c r="AL33" s="7"/>
      <c r="AM33" s="61"/>
      <c r="AN33" s="62"/>
      <c r="AO33" s="7"/>
      <c r="AP33" s="61"/>
      <c r="AQ33" s="62"/>
      <c r="AR33" s="7"/>
      <c r="AS33" s="61"/>
      <c r="AT33" s="62"/>
      <c r="AV33" s="63"/>
      <c r="AW33" s="64"/>
      <c r="AX33" s="65"/>
    </row>
    <row r="34" spans="2:50" ht="18" customHeight="1">
      <c r="B34" s="69"/>
      <c r="C34" s="79"/>
      <c r="D34" s="104"/>
      <c r="F34" s="104"/>
      <c r="H34" s="84"/>
      <c r="I34" s="85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V34" s="66"/>
      <c r="AW34" s="67"/>
      <c r="AX34" s="68"/>
    </row>
    <row r="35" spans="2:50" ht="18" customHeight="1">
      <c r="B35" s="69"/>
      <c r="C35" s="79">
        <v>14</v>
      </c>
      <c r="D35" s="104" t="s">
        <v>59</v>
      </c>
      <c r="F35" s="104" t="s">
        <v>60</v>
      </c>
      <c r="H35" s="78">
        <v>1</v>
      </c>
      <c r="I35" s="85" t="s">
        <v>38</v>
      </c>
      <c r="K35" s="7"/>
      <c r="L35" s="61"/>
      <c r="M35" s="62"/>
      <c r="N35" s="7"/>
      <c r="O35" s="61"/>
      <c r="P35" s="62"/>
      <c r="Q35" s="7"/>
      <c r="R35" s="61"/>
      <c r="S35" s="62"/>
      <c r="T35" s="7"/>
      <c r="U35" s="61"/>
      <c r="V35" s="62"/>
      <c r="W35" s="7"/>
      <c r="X35" s="61"/>
      <c r="Y35" s="62"/>
      <c r="Z35" s="7"/>
      <c r="AA35" s="61"/>
      <c r="AB35" s="62"/>
      <c r="AC35" s="7"/>
      <c r="AD35" s="61"/>
      <c r="AE35" s="62"/>
      <c r="AF35" s="7"/>
      <c r="AG35" s="61"/>
      <c r="AH35" s="62"/>
      <c r="AI35" s="7"/>
      <c r="AJ35" s="61"/>
      <c r="AK35" s="62"/>
      <c r="AL35" s="7"/>
      <c r="AM35" s="61"/>
      <c r="AN35" s="62"/>
      <c r="AO35" s="7"/>
      <c r="AP35" s="61"/>
      <c r="AQ35" s="62"/>
      <c r="AR35" s="7"/>
      <c r="AS35" s="61"/>
      <c r="AT35" s="62"/>
      <c r="AV35" s="63"/>
      <c r="AW35" s="64"/>
      <c r="AX35" s="65"/>
    </row>
    <row r="36" spans="2:50" ht="18" customHeight="1">
      <c r="B36" s="69"/>
      <c r="C36" s="79"/>
      <c r="D36" s="104"/>
      <c r="F36" s="104"/>
      <c r="H36" s="73"/>
      <c r="I36" s="85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V36" s="66"/>
      <c r="AW36" s="67"/>
      <c r="AX36" s="68"/>
    </row>
    <row r="37" spans="2:50" ht="18" customHeight="1">
      <c r="B37" s="69"/>
      <c r="C37" s="100">
        <v>15</v>
      </c>
      <c r="D37" s="108" t="s">
        <v>61</v>
      </c>
      <c r="F37" s="108" t="s">
        <v>62</v>
      </c>
      <c r="H37" s="95">
        <v>0.95</v>
      </c>
      <c r="I37" s="97" t="s">
        <v>38</v>
      </c>
      <c r="K37" s="7"/>
      <c r="L37" s="61"/>
      <c r="M37" s="62"/>
      <c r="N37" s="7"/>
      <c r="O37" s="61"/>
      <c r="P37" s="62"/>
      <c r="Q37" s="7"/>
      <c r="R37" s="61"/>
      <c r="S37" s="62"/>
      <c r="T37" s="7"/>
      <c r="U37" s="61"/>
      <c r="V37" s="62"/>
      <c r="W37" s="7"/>
      <c r="X37" s="61"/>
      <c r="Y37" s="62"/>
      <c r="Z37" s="7"/>
      <c r="AA37" s="61"/>
      <c r="AB37" s="62"/>
      <c r="AC37" s="7"/>
      <c r="AD37" s="61"/>
      <c r="AE37" s="62"/>
      <c r="AF37" s="7"/>
      <c r="AG37" s="61"/>
      <c r="AH37" s="62"/>
      <c r="AI37" s="7"/>
      <c r="AJ37" s="61"/>
      <c r="AK37" s="62"/>
      <c r="AL37" s="7"/>
      <c r="AM37" s="61"/>
      <c r="AN37" s="62"/>
      <c r="AO37" s="7"/>
      <c r="AP37" s="61"/>
      <c r="AQ37" s="62"/>
      <c r="AR37" s="7"/>
      <c r="AS37" s="61"/>
      <c r="AT37" s="62"/>
      <c r="AV37" s="63"/>
      <c r="AW37" s="64"/>
      <c r="AX37" s="65"/>
    </row>
    <row r="38" spans="2:50" ht="18" customHeight="1">
      <c r="B38" s="69"/>
      <c r="C38" s="100"/>
      <c r="D38" s="108"/>
      <c r="F38" s="108"/>
      <c r="H38" s="96"/>
      <c r="I38" s="97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V38" s="66"/>
      <c r="AW38" s="67"/>
      <c r="AX38" s="68"/>
    </row>
    <row r="39" spans="2:50" ht="18" customHeight="1">
      <c r="B39" s="69"/>
      <c r="C39" s="100">
        <v>16</v>
      </c>
      <c r="D39" s="108" t="s">
        <v>63</v>
      </c>
      <c r="F39" s="108" t="s">
        <v>64</v>
      </c>
      <c r="H39" s="95">
        <v>1</v>
      </c>
      <c r="I39" s="97" t="s">
        <v>38</v>
      </c>
      <c r="K39" s="7"/>
      <c r="L39" s="61"/>
      <c r="M39" s="62"/>
      <c r="N39" s="7"/>
      <c r="O39" s="61"/>
      <c r="P39" s="62"/>
      <c r="Q39" s="7"/>
      <c r="R39" s="61"/>
      <c r="S39" s="62"/>
      <c r="T39" s="7"/>
      <c r="U39" s="61"/>
      <c r="V39" s="62"/>
      <c r="W39" s="7"/>
      <c r="X39" s="61"/>
      <c r="Y39" s="62"/>
      <c r="Z39" s="7"/>
      <c r="AA39" s="61"/>
      <c r="AB39" s="62"/>
      <c r="AC39" s="7"/>
      <c r="AD39" s="61"/>
      <c r="AE39" s="62"/>
      <c r="AF39" s="7"/>
      <c r="AG39" s="61"/>
      <c r="AH39" s="62"/>
      <c r="AI39" s="7"/>
      <c r="AJ39" s="61"/>
      <c r="AK39" s="62"/>
      <c r="AL39" s="7"/>
      <c r="AM39" s="61"/>
      <c r="AN39" s="62"/>
      <c r="AO39" s="7"/>
      <c r="AP39" s="61"/>
      <c r="AQ39" s="62"/>
      <c r="AR39" s="7"/>
      <c r="AS39" s="61"/>
      <c r="AT39" s="62"/>
      <c r="AV39" s="63"/>
      <c r="AW39" s="64"/>
      <c r="AX39" s="65"/>
    </row>
    <row r="40" spans="2:50" ht="18" customHeight="1">
      <c r="B40" s="69"/>
      <c r="C40" s="100"/>
      <c r="D40" s="108"/>
      <c r="F40" s="108"/>
      <c r="H40" s="96"/>
      <c r="I40" s="97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V40" s="66"/>
      <c r="AW40" s="67"/>
      <c r="AX40" s="68"/>
    </row>
    <row r="41" spans="2:50" ht="6.75" customHeight="1">
      <c r="I41" s="8"/>
    </row>
    <row r="42" spans="2:50" ht="15.75" customHeight="1">
      <c r="B42" s="69" t="s">
        <v>65</v>
      </c>
      <c r="C42" s="79">
        <v>17</v>
      </c>
      <c r="D42" s="104" t="s">
        <v>66</v>
      </c>
      <c r="F42" s="104" t="s">
        <v>67</v>
      </c>
      <c r="H42" s="84"/>
      <c r="I42" s="85" t="s">
        <v>38</v>
      </c>
      <c r="K42" s="7"/>
      <c r="L42" s="61"/>
      <c r="M42" s="62"/>
      <c r="N42" s="7"/>
      <c r="O42" s="61"/>
      <c r="P42" s="62"/>
      <c r="Q42" s="7"/>
      <c r="R42" s="61"/>
      <c r="S42" s="62"/>
      <c r="T42" s="7"/>
      <c r="U42" s="61"/>
      <c r="V42" s="62"/>
      <c r="W42" s="7"/>
      <c r="X42" s="61"/>
      <c r="Y42" s="62"/>
      <c r="Z42" s="7"/>
      <c r="AA42" s="61"/>
      <c r="AB42" s="62"/>
      <c r="AC42" s="7"/>
      <c r="AD42" s="61"/>
      <c r="AE42" s="62"/>
      <c r="AF42" s="7"/>
      <c r="AG42" s="61"/>
      <c r="AH42" s="62"/>
      <c r="AI42" s="7"/>
      <c r="AJ42" s="61"/>
      <c r="AK42" s="62"/>
      <c r="AL42" s="7"/>
      <c r="AM42" s="61"/>
      <c r="AN42" s="62"/>
      <c r="AO42" s="7"/>
      <c r="AP42" s="61"/>
      <c r="AQ42" s="62"/>
      <c r="AR42" s="7"/>
      <c r="AS42" s="61"/>
      <c r="AT42" s="62"/>
      <c r="AV42" s="63"/>
      <c r="AW42" s="64"/>
      <c r="AX42" s="65"/>
    </row>
    <row r="43" spans="2:50" ht="15.75" customHeight="1">
      <c r="B43" s="69"/>
      <c r="C43" s="79"/>
      <c r="D43" s="104"/>
      <c r="F43" s="104"/>
      <c r="H43" s="84"/>
      <c r="I43" s="85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V43" s="66"/>
      <c r="AW43" s="67"/>
      <c r="AX43" s="68"/>
    </row>
    <row r="44" spans="2:50" ht="20.25" customHeight="1">
      <c r="B44" s="69"/>
      <c r="C44" s="79">
        <v>18</v>
      </c>
      <c r="D44" s="104" t="s">
        <v>68</v>
      </c>
      <c r="F44" s="104" t="s">
        <v>69</v>
      </c>
      <c r="H44" s="78">
        <v>1</v>
      </c>
      <c r="I44" s="85" t="s">
        <v>28</v>
      </c>
      <c r="K44" s="7"/>
      <c r="L44" s="61"/>
      <c r="M44" s="62"/>
      <c r="N44" s="7"/>
      <c r="O44" s="61"/>
      <c r="P44" s="62"/>
      <c r="Q44" s="7"/>
      <c r="R44" s="61"/>
      <c r="S44" s="62"/>
      <c r="T44" s="7"/>
      <c r="U44" s="61"/>
      <c r="V44" s="62"/>
      <c r="W44" s="7"/>
      <c r="X44" s="61"/>
      <c r="Y44" s="62"/>
      <c r="Z44" s="7"/>
      <c r="AA44" s="61"/>
      <c r="AB44" s="62"/>
      <c r="AC44" s="7"/>
      <c r="AD44" s="61"/>
      <c r="AE44" s="62"/>
      <c r="AF44" s="7"/>
      <c r="AG44" s="61"/>
      <c r="AH44" s="62"/>
      <c r="AI44" s="7"/>
      <c r="AJ44" s="61"/>
      <c r="AK44" s="62"/>
      <c r="AL44" s="7"/>
      <c r="AM44" s="61"/>
      <c r="AN44" s="62"/>
      <c r="AO44" s="7"/>
      <c r="AP44" s="61"/>
      <c r="AQ44" s="62"/>
      <c r="AR44" s="7"/>
      <c r="AS44" s="61"/>
      <c r="AT44" s="62"/>
      <c r="AV44" s="63"/>
      <c r="AW44" s="64"/>
      <c r="AX44" s="65"/>
    </row>
    <row r="45" spans="2:50" ht="20.25" customHeight="1">
      <c r="B45" s="69"/>
      <c r="C45" s="79"/>
      <c r="D45" s="104"/>
      <c r="F45" s="104"/>
      <c r="H45" s="73"/>
      <c r="I45" s="85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V45" s="66"/>
      <c r="AW45" s="67"/>
      <c r="AX45" s="68"/>
    </row>
    <row r="46" spans="2:50" ht="24.75" customHeight="1">
      <c r="B46" s="69"/>
      <c r="C46" s="79">
        <v>19</v>
      </c>
      <c r="D46" s="104" t="s">
        <v>70</v>
      </c>
      <c r="F46" s="104" t="s">
        <v>71</v>
      </c>
      <c r="H46" s="84" t="s">
        <v>72</v>
      </c>
      <c r="I46" s="85" t="s">
        <v>28</v>
      </c>
      <c r="K46" s="7"/>
      <c r="L46" s="61"/>
      <c r="M46" s="62"/>
      <c r="N46" s="7"/>
      <c r="O46" s="61"/>
      <c r="P46" s="62"/>
      <c r="Q46" s="7"/>
      <c r="R46" s="61"/>
      <c r="S46" s="62"/>
      <c r="T46" s="7"/>
      <c r="U46" s="61"/>
      <c r="V46" s="62"/>
      <c r="W46" s="7"/>
      <c r="X46" s="61"/>
      <c r="Y46" s="62"/>
      <c r="Z46" s="7"/>
      <c r="AA46" s="61"/>
      <c r="AB46" s="62"/>
      <c r="AC46" s="7"/>
      <c r="AD46" s="61"/>
      <c r="AE46" s="62"/>
      <c r="AF46" s="7"/>
      <c r="AG46" s="61"/>
      <c r="AH46" s="62"/>
      <c r="AI46" s="7"/>
      <c r="AJ46" s="61"/>
      <c r="AK46" s="62"/>
      <c r="AL46" s="7"/>
      <c r="AM46" s="61"/>
      <c r="AN46" s="62"/>
      <c r="AO46" s="7"/>
      <c r="AP46" s="61"/>
      <c r="AQ46" s="62"/>
      <c r="AR46" s="7"/>
      <c r="AS46" s="61"/>
      <c r="AT46" s="62"/>
      <c r="AV46" s="63"/>
      <c r="AW46" s="64"/>
      <c r="AX46" s="65"/>
    </row>
    <row r="47" spans="2:50" ht="24.75" customHeight="1">
      <c r="B47" s="69"/>
      <c r="C47" s="79"/>
      <c r="D47" s="104"/>
      <c r="F47" s="104"/>
      <c r="H47" s="84"/>
      <c r="I47" s="85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V47" s="66"/>
      <c r="AW47" s="67"/>
      <c r="AX47" s="68"/>
    </row>
    <row r="48" spans="2:50" ht="24.75" customHeight="1">
      <c r="B48" s="69"/>
      <c r="C48" s="79">
        <v>20</v>
      </c>
      <c r="D48" s="104" t="s">
        <v>73</v>
      </c>
      <c r="F48" s="110" t="s">
        <v>74</v>
      </c>
      <c r="H48" s="121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3"/>
      <c r="AW48" s="64"/>
      <c r="AX48" s="65"/>
    </row>
    <row r="49" spans="2:50" ht="24.75" customHeight="1">
      <c r="B49" s="69"/>
      <c r="C49" s="79"/>
      <c r="D49" s="104"/>
      <c r="F49" s="110"/>
      <c r="H49" s="121"/>
      <c r="I49" s="85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V49" s="66"/>
      <c r="AW49" s="67"/>
      <c r="AX49" s="68"/>
    </row>
    <row r="50" spans="2:50" ht="21" customHeight="1">
      <c r="B50" s="69"/>
      <c r="C50" s="79">
        <v>21</v>
      </c>
      <c r="D50" s="104" t="s">
        <v>75</v>
      </c>
      <c r="F50" s="104" t="s">
        <v>76</v>
      </c>
      <c r="H50" s="120">
        <v>5.5</v>
      </c>
      <c r="I50" s="85" t="s">
        <v>28</v>
      </c>
      <c r="K50" s="7"/>
      <c r="L50" s="61"/>
      <c r="M50" s="62"/>
      <c r="N50" s="7"/>
      <c r="O50" s="61"/>
      <c r="P50" s="62"/>
      <c r="Q50" s="7"/>
      <c r="R50" s="61"/>
      <c r="S50" s="62"/>
      <c r="T50" s="7"/>
      <c r="U50" s="61"/>
      <c r="V50" s="62"/>
      <c r="W50" s="7"/>
      <c r="X50" s="61"/>
      <c r="Y50" s="62"/>
      <c r="Z50" s="7"/>
      <c r="AA50" s="61"/>
      <c r="AB50" s="62"/>
      <c r="AC50" s="7"/>
      <c r="AD50" s="61"/>
      <c r="AE50" s="62"/>
      <c r="AF50" s="7"/>
      <c r="AG50" s="61"/>
      <c r="AH50" s="62"/>
      <c r="AI50" s="7"/>
      <c r="AJ50" s="61"/>
      <c r="AK50" s="62"/>
      <c r="AL50" s="7"/>
      <c r="AM50" s="61"/>
      <c r="AN50" s="62"/>
      <c r="AO50" s="7"/>
      <c r="AP50" s="61"/>
      <c r="AQ50" s="62"/>
      <c r="AR50" s="7"/>
      <c r="AS50" s="61"/>
      <c r="AT50" s="62"/>
      <c r="AV50" s="63"/>
      <c r="AW50" s="64"/>
      <c r="AX50" s="65"/>
    </row>
    <row r="51" spans="2:50" ht="21" customHeight="1">
      <c r="B51" s="69"/>
      <c r="C51" s="79"/>
      <c r="D51" s="104"/>
      <c r="F51" s="104"/>
      <c r="H51" s="120"/>
      <c r="I51" s="85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V51" s="66"/>
      <c r="AW51" s="67"/>
      <c r="AX51" s="68"/>
    </row>
    <row r="52" spans="2:50" ht="20.25" customHeight="1">
      <c r="B52" s="69"/>
      <c r="C52" s="79">
        <v>22</v>
      </c>
      <c r="D52" s="104" t="s">
        <v>77</v>
      </c>
      <c r="F52" s="104" t="s">
        <v>78</v>
      </c>
      <c r="H52" s="121">
        <v>3</v>
      </c>
      <c r="I52" s="85" t="s">
        <v>28</v>
      </c>
      <c r="K52" s="7"/>
      <c r="L52" s="61"/>
      <c r="M52" s="62"/>
      <c r="N52" s="7"/>
      <c r="O52" s="61"/>
      <c r="P52" s="62"/>
      <c r="Q52" s="7"/>
      <c r="R52" s="61"/>
      <c r="S52" s="62"/>
      <c r="T52" s="7"/>
      <c r="U52" s="61"/>
      <c r="V52" s="62"/>
      <c r="W52" s="7"/>
      <c r="X52" s="61"/>
      <c r="Y52" s="62"/>
      <c r="Z52" s="7"/>
      <c r="AA52" s="61"/>
      <c r="AB52" s="62"/>
      <c r="AC52" s="7"/>
      <c r="AD52" s="61"/>
      <c r="AE52" s="62"/>
      <c r="AF52" s="7"/>
      <c r="AG52" s="61"/>
      <c r="AH52" s="62"/>
      <c r="AI52" s="7"/>
      <c r="AJ52" s="61"/>
      <c r="AK52" s="62"/>
      <c r="AL52" s="7"/>
      <c r="AM52" s="61"/>
      <c r="AN52" s="62"/>
      <c r="AO52" s="7"/>
      <c r="AP52" s="61"/>
      <c r="AQ52" s="62"/>
      <c r="AR52" s="7"/>
      <c r="AS52" s="61"/>
      <c r="AT52" s="62"/>
      <c r="AV52" s="63"/>
      <c r="AW52" s="64"/>
      <c r="AX52" s="65"/>
    </row>
    <row r="53" spans="2:50" ht="20.25" customHeight="1">
      <c r="B53" s="69"/>
      <c r="C53" s="79"/>
      <c r="D53" s="104"/>
      <c r="F53" s="104"/>
      <c r="H53" s="121"/>
      <c r="I53" s="85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V53" s="66"/>
      <c r="AW53" s="67"/>
      <c r="AX53" s="68"/>
    </row>
    <row r="54" spans="2:50" ht="20.25" customHeight="1">
      <c r="B54" s="69"/>
      <c r="C54" s="79">
        <v>23</v>
      </c>
      <c r="D54" s="104" t="s">
        <v>79</v>
      </c>
      <c r="F54" s="110" t="s">
        <v>80</v>
      </c>
      <c r="H54" s="84">
        <v>15</v>
      </c>
      <c r="I54" s="85" t="s">
        <v>38</v>
      </c>
      <c r="K54" s="63"/>
      <c r="L54" s="64"/>
      <c r="M54" s="65"/>
      <c r="N54" s="63"/>
      <c r="O54" s="64"/>
      <c r="P54" s="65"/>
      <c r="Q54" s="63"/>
      <c r="R54" s="64"/>
      <c r="S54" s="65"/>
      <c r="T54" s="63"/>
      <c r="U54" s="64"/>
      <c r="V54" s="65"/>
      <c r="W54" s="63"/>
      <c r="X54" s="64"/>
      <c r="Y54" s="65"/>
      <c r="Z54" s="63"/>
      <c r="AA54" s="64"/>
      <c r="AB54" s="65"/>
      <c r="AC54" s="63"/>
      <c r="AD54" s="64"/>
      <c r="AE54" s="65"/>
      <c r="AF54" s="63"/>
      <c r="AG54" s="64"/>
      <c r="AH54" s="65"/>
      <c r="AI54" s="63"/>
      <c r="AJ54" s="64"/>
      <c r="AK54" s="65"/>
      <c r="AL54" s="63"/>
      <c r="AM54" s="64"/>
      <c r="AN54" s="65"/>
      <c r="AO54" s="63"/>
      <c r="AP54" s="64"/>
      <c r="AQ54" s="65"/>
      <c r="AR54" s="63"/>
      <c r="AS54" s="64"/>
      <c r="AT54" s="65"/>
      <c r="AV54" s="63"/>
      <c r="AW54" s="64"/>
      <c r="AX54" s="65"/>
    </row>
    <row r="55" spans="2:50" ht="20.25" customHeight="1">
      <c r="B55" s="69"/>
      <c r="C55" s="79"/>
      <c r="D55" s="104"/>
      <c r="F55" s="110"/>
      <c r="H55" s="84"/>
      <c r="I55" s="85"/>
      <c r="K55" s="66"/>
      <c r="L55" s="67"/>
      <c r="M55" s="68"/>
      <c r="N55" s="66"/>
      <c r="O55" s="67"/>
      <c r="P55" s="68"/>
      <c r="Q55" s="66"/>
      <c r="R55" s="67"/>
      <c r="S55" s="68"/>
      <c r="T55" s="66"/>
      <c r="U55" s="67"/>
      <c r="V55" s="68"/>
      <c r="W55" s="66"/>
      <c r="X55" s="67"/>
      <c r="Y55" s="68"/>
      <c r="Z55" s="66"/>
      <c r="AA55" s="67"/>
      <c r="AB55" s="68"/>
      <c r="AC55" s="66"/>
      <c r="AD55" s="67"/>
      <c r="AE55" s="68"/>
      <c r="AF55" s="66"/>
      <c r="AG55" s="67"/>
      <c r="AH55" s="68"/>
      <c r="AI55" s="66"/>
      <c r="AJ55" s="67"/>
      <c r="AK55" s="68"/>
      <c r="AL55" s="66"/>
      <c r="AM55" s="67"/>
      <c r="AN55" s="68"/>
      <c r="AO55" s="66"/>
      <c r="AP55" s="67"/>
      <c r="AQ55" s="68"/>
      <c r="AR55" s="66"/>
      <c r="AS55" s="67"/>
      <c r="AT55" s="68"/>
      <c r="AV55" s="66"/>
      <c r="AW55" s="67"/>
      <c r="AX55" s="68"/>
    </row>
    <row r="56" spans="2:50" ht="20.25" customHeight="1">
      <c r="B56" s="69"/>
      <c r="C56" s="79">
        <v>24</v>
      </c>
      <c r="D56" s="104" t="s">
        <v>81</v>
      </c>
      <c r="F56" s="104" t="s">
        <v>82</v>
      </c>
      <c r="H56" s="78">
        <v>0.85</v>
      </c>
      <c r="I56" s="85" t="s">
        <v>28</v>
      </c>
      <c r="K56" s="7"/>
      <c r="L56" s="61"/>
      <c r="M56" s="62"/>
      <c r="N56" s="7"/>
      <c r="O56" s="61"/>
      <c r="P56" s="62"/>
      <c r="Q56" s="7"/>
      <c r="R56" s="61"/>
      <c r="S56" s="62"/>
      <c r="T56" s="7"/>
      <c r="U56" s="61"/>
      <c r="V56" s="62"/>
      <c r="W56" s="7"/>
      <c r="X56" s="61"/>
      <c r="Y56" s="62"/>
      <c r="Z56" s="7"/>
      <c r="AA56" s="61"/>
      <c r="AB56" s="62"/>
      <c r="AC56" s="7"/>
      <c r="AD56" s="61"/>
      <c r="AE56" s="62"/>
      <c r="AF56" s="7"/>
      <c r="AG56" s="61"/>
      <c r="AH56" s="62"/>
      <c r="AI56" s="7"/>
      <c r="AJ56" s="61"/>
      <c r="AK56" s="62"/>
      <c r="AL56" s="7"/>
      <c r="AM56" s="61"/>
      <c r="AN56" s="62"/>
      <c r="AO56" s="7"/>
      <c r="AP56" s="61"/>
      <c r="AQ56" s="62"/>
      <c r="AR56" s="7"/>
      <c r="AS56" s="61"/>
      <c r="AT56" s="62"/>
      <c r="AV56" s="63"/>
      <c r="AW56" s="64"/>
      <c r="AX56" s="65"/>
    </row>
    <row r="57" spans="2:50" ht="20.25" customHeight="1">
      <c r="B57" s="69"/>
      <c r="C57" s="79"/>
      <c r="D57" s="104"/>
      <c r="F57" s="104"/>
      <c r="H57" s="73"/>
      <c r="I57" s="85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V57" s="66"/>
      <c r="AW57" s="67"/>
      <c r="AX57" s="68"/>
    </row>
    <row r="58" spans="2:50" ht="21.75" customHeight="1">
      <c r="B58" s="69"/>
      <c r="C58" s="116">
        <v>25</v>
      </c>
      <c r="D58" s="110" t="s">
        <v>83</v>
      </c>
      <c r="F58" s="110" t="s">
        <v>84</v>
      </c>
      <c r="H58" s="73" t="s">
        <v>72</v>
      </c>
      <c r="I58" s="74" t="s">
        <v>38</v>
      </c>
      <c r="K58" s="7"/>
      <c r="L58" s="61"/>
      <c r="M58" s="62"/>
      <c r="N58" s="7"/>
      <c r="O58" s="61"/>
      <c r="P58" s="62"/>
      <c r="Q58" s="7"/>
      <c r="R58" s="61"/>
      <c r="S58" s="62"/>
      <c r="T58" s="7"/>
      <c r="U58" s="61"/>
      <c r="V58" s="62"/>
      <c r="W58" s="7"/>
      <c r="X58" s="61"/>
      <c r="Y58" s="62"/>
      <c r="Z58" s="7"/>
      <c r="AA58" s="61"/>
      <c r="AB58" s="62"/>
      <c r="AC58" s="7"/>
      <c r="AD58" s="61"/>
      <c r="AE58" s="62"/>
      <c r="AF58" s="7"/>
      <c r="AG58" s="61"/>
      <c r="AH58" s="62"/>
      <c r="AI58" s="7"/>
      <c r="AJ58" s="61"/>
      <c r="AK58" s="62"/>
      <c r="AL58" s="7"/>
      <c r="AM58" s="61"/>
      <c r="AN58" s="62"/>
      <c r="AO58" s="7"/>
      <c r="AP58" s="61"/>
      <c r="AQ58" s="62"/>
      <c r="AR58" s="7"/>
      <c r="AS58" s="61"/>
      <c r="AT58" s="62"/>
      <c r="AV58" s="63"/>
      <c r="AW58" s="64"/>
      <c r="AX58" s="65"/>
    </row>
    <row r="59" spans="2:50" ht="21.75" customHeight="1">
      <c r="B59" s="69"/>
      <c r="C59" s="116"/>
      <c r="D59" s="110"/>
      <c r="F59" s="110"/>
      <c r="H59" s="73"/>
      <c r="I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V59" s="66"/>
      <c r="AW59" s="67"/>
      <c r="AX59" s="68"/>
    </row>
    <row r="60" spans="2:50" ht="18" customHeight="1">
      <c r="B60" s="69"/>
      <c r="C60" s="100">
        <v>26</v>
      </c>
      <c r="D60" s="108" t="s">
        <v>63</v>
      </c>
      <c r="F60" s="108" t="s">
        <v>85</v>
      </c>
      <c r="H60" s="95">
        <v>1</v>
      </c>
      <c r="I60" s="97" t="s">
        <v>28</v>
      </c>
      <c r="K60" s="7"/>
      <c r="L60" s="61"/>
      <c r="M60" s="62"/>
      <c r="N60" s="7"/>
      <c r="O60" s="61"/>
      <c r="P60" s="62"/>
      <c r="Q60" s="7"/>
      <c r="R60" s="61"/>
      <c r="S60" s="62"/>
      <c r="T60" s="7"/>
      <c r="U60" s="61"/>
      <c r="V60" s="62"/>
      <c r="W60" s="7"/>
      <c r="X60" s="61"/>
      <c r="Y60" s="62"/>
      <c r="Z60" s="7"/>
      <c r="AA60" s="61"/>
      <c r="AB60" s="62"/>
      <c r="AC60" s="7"/>
      <c r="AD60" s="61"/>
      <c r="AE60" s="62"/>
      <c r="AF60" s="7"/>
      <c r="AG60" s="61"/>
      <c r="AH60" s="62"/>
      <c r="AI60" s="7"/>
      <c r="AJ60" s="61"/>
      <c r="AK60" s="62"/>
      <c r="AL60" s="7"/>
      <c r="AM60" s="61"/>
      <c r="AN60" s="62"/>
      <c r="AO60" s="7"/>
      <c r="AP60" s="61"/>
      <c r="AQ60" s="62"/>
      <c r="AR60" s="7"/>
      <c r="AS60" s="61"/>
      <c r="AT60" s="62"/>
      <c r="AV60" s="63"/>
      <c r="AW60" s="64"/>
      <c r="AX60" s="65"/>
    </row>
    <row r="61" spans="2:50" ht="18" customHeight="1">
      <c r="B61" s="69"/>
      <c r="C61" s="100"/>
      <c r="D61" s="108"/>
      <c r="F61" s="108"/>
      <c r="H61" s="96"/>
      <c r="I61" s="97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V61" s="66"/>
      <c r="AW61" s="67"/>
      <c r="AX61" s="68"/>
    </row>
    <row r="62" spans="2:50" ht="6" customHeight="1">
      <c r="I62" s="8"/>
    </row>
    <row r="63" spans="2:50">
      <c r="B63" s="69" t="s">
        <v>86</v>
      </c>
      <c r="C63" s="79">
        <v>27</v>
      </c>
      <c r="D63" s="104" t="s">
        <v>87</v>
      </c>
      <c r="F63" s="104" t="s">
        <v>88</v>
      </c>
      <c r="H63" s="86">
        <v>1</v>
      </c>
      <c r="I63" s="85" t="s">
        <v>28</v>
      </c>
      <c r="K63" s="7"/>
      <c r="L63" s="61"/>
      <c r="M63" s="62"/>
      <c r="N63" s="7"/>
      <c r="O63" s="61"/>
      <c r="P63" s="62"/>
      <c r="Q63" s="7"/>
      <c r="R63" s="61"/>
      <c r="S63" s="62"/>
      <c r="T63" s="7"/>
      <c r="U63" s="61"/>
      <c r="V63" s="62"/>
      <c r="W63" s="7"/>
      <c r="X63" s="61"/>
      <c r="Y63" s="62"/>
      <c r="Z63" s="7"/>
      <c r="AA63" s="61"/>
      <c r="AB63" s="62"/>
      <c r="AC63" s="7"/>
      <c r="AD63" s="61"/>
      <c r="AE63" s="62"/>
      <c r="AF63" s="7"/>
      <c r="AG63" s="61"/>
      <c r="AH63" s="62"/>
      <c r="AI63" s="7"/>
      <c r="AJ63" s="61"/>
      <c r="AK63" s="62"/>
      <c r="AL63" s="7"/>
      <c r="AM63" s="61"/>
      <c r="AN63" s="62"/>
      <c r="AO63" s="7"/>
      <c r="AP63" s="61"/>
      <c r="AQ63" s="62"/>
      <c r="AR63" s="7"/>
      <c r="AS63" s="61"/>
      <c r="AT63" s="62"/>
      <c r="AV63" s="63"/>
      <c r="AW63" s="64"/>
      <c r="AX63" s="65"/>
    </row>
    <row r="64" spans="2:50">
      <c r="B64" s="69"/>
      <c r="C64" s="79"/>
      <c r="D64" s="104"/>
      <c r="F64" s="104"/>
      <c r="H64" s="84"/>
      <c r="I64" s="8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V64" s="66"/>
      <c r="AW64" s="67"/>
      <c r="AX64" s="68"/>
    </row>
    <row r="65" spans="2:50">
      <c r="B65" s="69"/>
      <c r="C65" s="79">
        <v>28</v>
      </c>
      <c r="D65" s="104" t="s">
        <v>89</v>
      </c>
      <c r="F65" s="104" t="s">
        <v>90</v>
      </c>
      <c r="H65" s="84" t="s">
        <v>91</v>
      </c>
      <c r="I65" s="85" t="s">
        <v>38</v>
      </c>
      <c r="K65" s="7"/>
      <c r="L65" s="61"/>
      <c r="M65" s="62"/>
      <c r="N65" s="7"/>
      <c r="O65" s="61"/>
      <c r="P65" s="62"/>
      <c r="Q65" s="7"/>
      <c r="R65" s="61"/>
      <c r="S65" s="62"/>
      <c r="T65" s="7"/>
      <c r="U65" s="61"/>
      <c r="V65" s="62"/>
      <c r="W65" s="7"/>
      <c r="X65" s="61"/>
      <c r="Y65" s="62"/>
      <c r="Z65" s="7"/>
      <c r="AA65" s="61"/>
      <c r="AB65" s="62"/>
      <c r="AC65" s="7"/>
      <c r="AD65" s="61"/>
      <c r="AE65" s="62"/>
      <c r="AF65" s="7"/>
      <c r="AG65" s="61"/>
      <c r="AH65" s="62"/>
      <c r="AI65" s="7"/>
      <c r="AJ65" s="61"/>
      <c r="AK65" s="62"/>
      <c r="AL65" s="7"/>
      <c r="AM65" s="61"/>
      <c r="AN65" s="62"/>
      <c r="AO65" s="7"/>
      <c r="AP65" s="61"/>
      <c r="AQ65" s="62"/>
      <c r="AR65" s="7"/>
      <c r="AS65" s="61"/>
      <c r="AT65" s="62"/>
      <c r="AV65" s="63"/>
      <c r="AW65" s="64"/>
      <c r="AX65" s="65"/>
    </row>
    <row r="66" spans="2:50">
      <c r="B66" s="69"/>
      <c r="C66" s="79"/>
      <c r="D66" s="104"/>
      <c r="F66" s="104"/>
      <c r="H66" s="84"/>
      <c r="I66" s="8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1"/>
      <c r="AS66" s="98"/>
      <c r="AT66" s="62"/>
      <c r="AV66" s="66"/>
      <c r="AW66" s="67"/>
      <c r="AX66" s="68"/>
    </row>
    <row r="67" spans="2:50">
      <c r="B67" s="69"/>
      <c r="C67" s="79">
        <v>29</v>
      </c>
      <c r="D67" s="104" t="s">
        <v>92</v>
      </c>
      <c r="F67" s="104" t="s">
        <v>93</v>
      </c>
      <c r="H67" s="84" t="s">
        <v>94</v>
      </c>
      <c r="I67" s="85" t="s">
        <v>28</v>
      </c>
      <c r="K67" s="7"/>
      <c r="L67" s="61"/>
      <c r="M67" s="62"/>
      <c r="N67" s="7"/>
      <c r="O67" s="61"/>
      <c r="P67" s="62"/>
      <c r="Q67" s="7"/>
      <c r="R67" s="61"/>
      <c r="S67" s="62"/>
      <c r="T67" s="7"/>
      <c r="U67" s="61"/>
      <c r="V67" s="62"/>
      <c r="W67" s="7"/>
      <c r="X67" s="61"/>
      <c r="Y67" s="62"/>
      <c r="Z67" s="7"/>
      <c r="AA67" s="61"/>
      <c r="AB67" s="62"/>
      <c r="AC67" s="7"/>
      <c r="AD67" s="61"/>
      <c r="AE67" s="62"/>
      <c r="AF67" s="7"/>
      <c r="AG67" s="61"/>
      <c r="AH67" s="62"/>
      <c r="AI67" s="7"/>
      <c r="AJ67" s="61"/>
      <c r="AK67" s="62"/>
      <c r="AL67" s="7"/>
      <c r="AM67" s="61"/>
      <c r="AN67" s="62"/>
      <c r="AO67" s="7"/>
      <c r="AP67" s="61"/>
      <c r="AQ67" s="62"/>
      <c r="AR67" s="7"/>
      <c r="AS67" s="61"/>
      <c r="AT67" s="62"/>
      <c r="AV67" s="63"/>
      <c r="AW67" s="64"/>
      <c r="AX67" s="65"/>
    </row>
    <row r="68" spans="2:50">
      <c r="B68" s="69"/>
      <c r="C68" s="79"/>
      <c r="D68" s="104"/>
      <c r="F68" s="104"/>
      <c r="H68" s="84"/>
      <c r="I68" s="8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1"/>
      <c r="AJ68" s="98"/>
      <c r="AK68" s="62"/>
      <c r="AL68" s="60"/>
      <c r="AM68" s="60"/>
      <c r="AN68" s="60"/>
      <c r="AO68" s="60"/>
      <c r="AP68" s="60"/>
      <c r="AQ68" s="60"/>
      <c r="AR68" s="60"/>
      <c r="AS68" s="60"/>
      <c r="AT68" s="60"/>
      <c r="AV68" s="66"/>
      <c r="AW68" s="67"/>
      <c r="AX68" s="68"/>
    </row>
    <row r="69" spans="2:50">
      <c r="B69" s="69"/>
      <c r="C69" s="100">
        <v>30</v>
      </c>
      <c r="D69" s="108" t="s">
        <v>63</v>
      </c>
      <c r="F69" s="108" t="s">
        <v>95</v>
      </c>
      <c r="H69" s="95">
        <v>1</v>
      </c>
      <c r="I69" s="97" t="s">
        <v>28</v>
      </c>
      <c r="K69" s="7"/>
      <c r="L69" s="61"/>
      <c r="M69" s="62"/>
      <c r="N69" s="7"/>
      <c r="O69" s="61"/>
      <c r="P69" s="62"/>
      <c r="Q69" s="7"/>
      <c r="R69" s="61"/>
      <c r="S69" s="62"/>
      <c r="T69" s="7"/>
      <c r="U69" s="61"/>
      <c r="V69" s="62"/>
      <c r="W69" s="7"/>
      <c r="X69" s="61"/>
      <c r="Y69" s="62"/>
      <c r="Z69" s="7"/>
      <c r="AA69" s="61"/>
      <c r="AB69" s="62"/>
      <c r="AC69" s="7"/>
      <c r="AD69" s="61"/>
      <c r="AE69" s="62"/>
      <c r="AF69" s="7"/>
      <c r="AG69" s="61"/>
      <c r="AH69" s="62"/>
      <c r="AI69" s="7"/>
      <c r="AJ69" s="61"/>
      <c r="AK69" s="62"/>
      <c r="AL69" s="7"/>
      <c r="AM69" s="61"/>
      <c r="AN69" s="62"/>
      <c r="AO69" s="7"/>
      <c r="AP69" s="61"/>
      <c r="AQ69" s="62"/>
      <c r="AR69" s="7"/>
      <c r="AS69" s="61"/>
      <c r="AT69" s="62"/>
      <c r="AV69" s="63"/>
      <c r="AW69" s="64"/>
      <c r="AX69" s="65"/>
    </row>
    <row r="70" spans="2:50">
      <c r="B70" s="69"/>
      <c r="C70" s="100"/>
      <c r="D70" s="108"/>
      <c r="F70" s="108"/>
      <c r="H70" s="96"/>
      <c r="I70" s="97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V70" s="66"/>
      <c r="AW70" s="67"/>
      <c r="AX70" s="68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69" t="s">
        <v>96</v>
      </c>
      <c r="C72" s="79">
        <v>31</v>
      </c>
      <c r="D72" s="104" t="s">
        <v>97</v>
      </c>
      <c r="F72" s="104" t="s">
        <v>98</v>
      </c>
      <c r="H72" s="78">
        <v>0.8</v>
      </c>
      <c r="I72" s="85" t="s">
        <v>38</v>
      </c>
      <c r="K72" s="7"/>
      <c r="L72" s="61"/>
      <c r="M72" s="62"/>
      <c r="N72" s="7"/>
      <c r="O72" s="61"/>
      <c r="P72" s="62"/>
      <c r="Q72" s="7"/>
      <c r="R72" s="61"/>
      <c r="S72" s="62"/>
      <c r="T72" s="7"/>
      <c r="U72" s="61"/>
      <c r="V72" s="62"/>
      <c r="W72" s="7"/>
      <c r="X72" s="61"/>
      <c r="Y72" s="62"/>
      <c r="Z72" s="7"/>
      <c r="AA72" s="61"/>
      <c r="AB72" s="62"/>
      <c r="AC72" s="7"/>
      <c r="AD72" s="61"/>
      <c r="AE72" s="62"/>
      <c r="AF72" s="7"/>
      <c r="AG72" s="61"/>
      <c r="AH72" s="62"/>
      <c r="AI72" s="7"/>
      <c r="AJ72" s="61"/>
      <c r="AK72" s="62"/>
      <c r="AL72" s="7"/>
      <c r="AM72" s="61"/>
      <c r="AN72" s="62"/>
      <c r="AO72" s="7"/>
      <c r="AP72" s="61"/>
      <c r="AQ72" s="62"/>
      <c r="AR72" s="7"/>
      <c r="AS72" s="61"/>
      <c r="AT72" s="62"/>
      <c r="AV72" s="63"/>
      <c r="AW72" s="64"/>
      <c r="AX72" s="65"/>
    </row>
    <row r="73" spans="2:50">
      <c r="B73" s="69"/>
      <c r="C73" s="79"/>
      <c r="D73" s="104"/>
      <c r="F73" s="104"/>
      <c r="H73" s="73"/>
      <c r="I73" s="8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V73" s="66"/>
      <c r="AW73" s="67"/>
      <c r="AX73" s="68"/>
    </row>
    <row r="74" spans="2:50">
      <c r="B74" s="69"/>
      <c r="C74" s="79">
        <v>32</v>
      </c>
      <c r="D74" s="104" t="s">
        <v>99</v>
      </c>
      <c r="F74" s="104" t="s">
        <v>100</v>
      </c>
      <c r="H74" s="84" t="s">
        <v>101</v>
      </c>
      <c r="I74" s="85" t="s">
        <v>28</v>
      </c>
      <c r="K74" s="7"/>
      <c r="L74" s="61"/>
      <c r="M74" s="62"/>
      <c r="N74" s="7"/>
      <c r="O74" s="61"/>
      <c r="P74" s="62"/>
      <c r="Q74" s="7"/>
      <c r="R74" s="61"/>
      <c r="S74" s="62"/>
      <c r="T74" s="7"/>
      <c r="U74" s="61"/>
      <c r="V74" s="62"/>
      <c r="W74" s="7"/>
      <c r="X74" s="61"/>
      <c r="Y74" s="62"/>
      <c r="Z74" s="7"/>
      <c r="AA74" s="61"/>
      <c r="AB74" s="62"/>
      <c r="AC74" s="7"/>
      <c r="AD74" s="61"/>
      <c r="AE74" s="62"/>
      <c r="AF74" s="7"/>
      <c r="AG74" s="61"/>
      <c r="AH74" s="62"/>
      <c r="AI74" s="7"/>
      <c r="AJ74" s="61"/>
      <c r="AK74" s="62"/>
      <c r="AL74" s="7"/>
      <c r="AM74" s="61"/>
      <c r="AN74" s="62"/>
      <c r="AO74" s="7"/>
      <c r="AP74" s="61"/>
      <c r="AQ74" s="62"/>
      <c r="AR74" s="7"/>
      <c r="AS74" s="61"/>
      <c r="AT74" s="62"/>
      <c r="AV74" s="63"/>
      <c r="AW74" s="64"/>
      <c r="AX74" s="65"/>
    </row>
    <row r="75" spans="2:50">
      <c r="B75" s="69"/>
      <c r="C75" s="79"/>
      <c r="D75" s="104"/>
      <c r="F75" s="104"/>
      <c r="H75" s="84"/>
      <c r="I75" s="8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V75" s="66"/>
      <c r="AW75" s="67"/>
      <c r="AX75" s="68"/>
    </row>
    <row r="76" spans="2:50">
      <c r="B76" s="69"/>
      <c r="C76" s="79">
        <v>33</v>
      </c>
      <c r="D76" s="104" t="s">
        <v>102</v>
      </c>
      <c r="F76" s="104" t="s">
        <v>103</v>
      </c>
      <c r="H76" s="117" t="s">
        <v>104</v>
      </c>
      <c r="I76" s="85" t="s">
        <v>38</v>
      </c>
      <c r="K76" s="7"/>
      <c r="L76" s="61"/>
      <c r="M76" s="62"/>
      <c r="N76" s="7"/>
      <c r="O76" s="61"/>
      <c r="P76" s="62"/>
      <c r="Q76" s="7"/>
      <c r="R76" s="61"/>
      <c r="S76" s="62"/>
      <c r="T76" s="7"/>
      <c r="U76" s="61"/>
      <c r="V76" s="62"/>
      <c r="W76" s="7"/>
      <c r="X76" s="61"/>
      <c r="Y76" s="62"/>
      <c r="Z76" s="7"/>
      <c r="AA76" s="61"/>
      <c r="AB76" s="62"/>
      <c r="AC76" s="7"/>
      <c r="AD76" s="61"/>
      <c r="AE76" s="62"/>
      <c r="AF76" s="7"/>
      <c r="AG76" s="61"/>
      <c r="AH76" s="62"/>
      <c r="AI76" s="7"/>
      <c r="AJ76" s="61"/>
      <c r="AK76" s="62"/>
      <c r="AL76" s="7"/>
      <c r="AM76" s="61"/>
      <c r="AN76" s="62"/>
      <c r="AO76" s="7"/>
      <c r="AP76" s="61"/>
      <c r="AQ76" s="62"/>
      <c r="AR76" s="7"/>
      <c r="AS76" s="61"/>
      <c r="AT76" s="62"/>
      <c r="AV76" s="63"/>
      <c r="AW76" s="64"/>
      <c r="AX76" s="65"/>
    </row>
    <row r="77" spans="2:50">
      <c r="B77" s="69"/>
      <c r="C77" s="79"/>
      <c r="D77" s="104"/>
      <c r="F77" s="104"/>
      <c r="H77" s="117"/>
      <c r="I77" s="8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V77" s="66"/>
      <c r="AW77" s="67"/>
      <c r="AX77" s="68"/>
    </row>
    <row r="78" spans="2:50">
      <c r="B78" s="69"/>
      <c r="C78" s="79">
        <v>34</v>
      </c>
      <c r="D78" s="104" t="s">
        <v>105</v>
      </c>
      <c r="F78" s="104" t="s">
        <v>106</v>
      </c>
      <c r="H78" s="118">
        <v>7</v>
      </c>
      <c r="I78" s="85" t="s">
        <v>38</v>
      </c>
      <c r="K78" s="7"/>
      <c r="L78" s="61"/>
      <c r="M78" s="62"/>
      <c r="N78" s="7"/>
      <c r="O78" s="61"/>
      <c r="P78" s="62"/>
      <c r="Q78" s="7"/>
      <c r="R78" s="61"/>
      <c r="S78" s="62"/>
      <c r="T78" s="7"/>
      <c r="U78" s="61"/>
      <c r="V78" s="62"/>
      <c r="W78" s="7"/>
      <c r="X78" s="61"/>
      <c r="Y78" s="62"/>
      <c r="Z78" s="7"/>
      <c r="AA78" s="61"/>
      <c r="AB78" s="62"/>
      <c r="AC78" s="7"/>
      <c r="AD78" s="61"/>
      <c r="AE78" s="62"/>
      <c r="AF78" s="7"/>
      <c r="AG78" s="61"/>
      <c r="AH78" s="62"/>
      <c r="AI78" s="7"/>
      <c r="AJ78" s="61"/>
      <c r="AK78" s="62"/>
      <c r="AL78" s="7"/>
      <c r="AM78" s="61"/>
      <c r="AN78" s="62"/>
      <c r="AO78" s="7"/>
      <c r="AP78" s="61"/>
      <c r="AQ78" s="62"/>
      <c r="AR78" s="7"/>
      <c r="AS78" s="61"/>
      <c r="AT78" s="62"/>
      <c r="AV78" s="63"/>
      <c r="AW78" s="64"/>
      <c r="AX78" s="65"/>
    </row>
    <row r="79" spans="2:50">
      <c r="B79" s="69"/>
      <c r="C79" s="79"/>
      <c r="D79" s="104"/>
      <c r="F79" s="104"/>
      <c r="H79" s="118"/>
      <c r="I79" s="8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V79" s="66"/>
      <c r="AW79" s="67"/>
      <c r="AX79" s="68"/>
    </row>
    <row r="80" spans="2:50">
      <c r="B80" s="69"/>
      <c r="C80" s="79">
        <v>35</v>
      </c>
      <c r="D80" s="104" t="s">
        <v>107</v>
      </c>
      <c r="F80" s="104" t="s">
        <v>108</v>
      </c>
      <c r="H80" s="84"/>
      <c r="I80" s="85" t="s">
        <v>28</v>
      </c>
      <c r="K80" s="7"/>
      <c r="L80" s="61"/>
      <c r="M80" s="62"/>
      <c r="N80" s="7"/>
      <c r="O80" s="61"/>
      <c r="P80" s="62"/>
      <c r="Q80" s="7"/>
      <c r="R80" s="61"/>
      <c r="S80" s="62"/>
      <c r="T80" s="7"/>
      <c r="U80" s="61"/>
      <c r="V80" s="62"/>
      <c r="W80" s="7"/>
      <c r="X80" s="61"/>
      <c r="Y80" s="62"/>
      <c r="Z80" s="7"/>
      <c r="AA80" s="61"/>
      <c r="AB80" s="62"/>
      <c r="AC80" s="7"/>
      <c r="AD80" s="61"/>
      <c r="AE80" s="62"/>
      <c r="AF80" s="7"/>
      <c r="AG80" s="61"/>
      <c r="AH80" s="62"/>
      <c r="AI80" s="7"/>
      <c r="AJ80" s="61"/>
      <c r="AK80" s="62"/>
      <c r="AL80" s="7"/>
      <c r="AM80" s="61"/>
      <c r="AN80" s="62"/>
      <c r="AO80" s="7"/>
      <c r="AP80" s="61"/>
      <c r="AQ80" s="62"/>
      <c r="AR80" s="7"/>
      <c r="AS80" s="61"/>
      <c r="AT80" s="62"/>
      <c r="AV80" s="63"/>
      <c r="AW80" s="64"/>
      <c r="AX80" s="65"/>
    </row>
    <row r="81" spans="2:50">
      <c r="B81" s="69"/>
      <c r="C81" s="79"/>
      <c r="D81" s="104"/>
      <c r="F81" s="104"/>
      <c r="H81" s="84"/>
      <c r="I81" s="8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V81" s="66"/>
      <c r="AW81" s="67"/>
      <c r="AX81" s="68"/>
    </row>
    <row r="82" spans="2:50">
      <c r="B82" s="69"/>
      <c r="C82" s="79">
        <v>36</v>
      </c>
      <c r="D82" s="104" t="s">
        <v>109</v>
      </c>
      <c r="F82" s="104" t="s">
        <v>110</v>
      </c>
      <c r="H82" s="84"/>
      <c r="I82" s="85" t="s">
        <v>28</v>
      </c>
      <c r="K82" s="7"/>
      <c r="L82" s="61"/>
      <c r="M82" s="62"/>
      <c r="N82" s="7"/>
      <c r="O82" s="61"/>
      <c r="P82" s="62"/>
      <c r="Q82" s="7"/>
      <c r="R82" s="61"/>
      <c r="S82" s="62"/>
      <c r="T82" s="7"/>
      <c r="U82" s="61"/>
      <c r="V82" s="62"/>
      <c r="W82" s="7"/>
      <c r="X82" s="61"/>
      <c r="Y82" s="62"/>
      <c r="Z82" s="7"/>
      <c r="AA82" s="61"/>
      <c r="AB82" s="62"/>
      <c r="AC82" s="7"/>
      <c r="AD82" s="61"/>
      <c r="AE82" s="62"/>
      <c r="AF82" s="7"/>
      <c r="AG82" s="61"/>
      <c r="AH82" s="62"/>
      <c r="AI82" s="7"/>
      <c r="AJ82" s="61"/>
      <c r="AK82" s="62"/>
      <c r="AL82" s="7"/>
      <c r="AM82" s="61"/>
      <c r="AN82" s="62"/>
      <c r="AO82" s="7"/>
      <c r="AP82" s="61"/>
      <c r="AQ82" s="62"/>
      <c r="AR82" s="7"/>
      <c r="AS82" s="61"/>
      <c r="AT82" s="62"/>
      <c r="AV82" s="63"/>
      <c r="AW82" s="64"/>
      <c r="AX82" s="65"/>
    </row>
    <row r="83" spans="2:50">
      <c r="B83" s="69"/>
      <c r="C83" s="79"/>
      <c r="D83" s="104"/>
      <c r="F83" s="104"/>
      <c r="H83" s="84"/>
      <c r="I83" s="8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V83" s="66"/>
      <c r="AW83" s="67"/>
      <c r="AX83" s="68"/>
    </row>
    <row r="84" spans="2:50">
      <c r="B84" s="69"/>
      <c r="C84" s="79">
        <v>37</v>
      </c>
      <c r="D84" s="104" t="s">
        <v>111</v>
      </c>
      <c r="F84" s="104" t="s">
        <v>112</v>
      </c>
      <c r="H84" s="117" t="s">
        <v>113</v>
      </c>
      <c r="I84" s="85" t="s">
        <v>38</v>
      </c>
      <c r="K84" s="7"/>
      <c r="L84" s="61"/>
      <c r="M84" s="62"/>
      <c r="N84" s="7"/>
      <c r="O84" s="61"/>
      <c r="P84" s="62"/>
      <c r="Q84" s="7"/>
      <c r="R84" s="61"/>
      <c r="S84" s="62"/>
      <c r="T84" s="7"/>
      <c r="U84" s="61"/>
      <c r="V84" s="62"/>
      <c r="W84" s="7"/>
      <c r="X84" s="61"/>
      <c r="Y84" s="62"/>
      <c r="Z84" s="7"/>
      <c r="AA84" s="61"/>
      <c r="AB84" s="62"/>
      <c r="AC84" s="7"/>
      <c r="AD84" s="61"/>
      <c r="AE84" s="62"/>
      <c r="AF84" s="7"/>
      <c r="AG84" s="61"/>
      <c r="AH84" s="62"/>
      <c r="AI84" s="7"/>
      <c r="AJ84" s="61"/>
      <c r="AK84" s="62"/>
      <c r="AL84" s="7"/>
      <c r="AM84" s="61"/>
      <c r="AN84" s="62"/>
      <c r="AO84" s="7"/>
      <c r="AP84" s="61"/>
      <c r="AQ84" s="62"/>
      <c r="AR84" s="7"/>
      <c r="AS84" s="61"/>
      <c r="AT84" s="62"/>
      <c r="AV84" s="63"/>
      <c r="AW84" s="64"/>
      <c r="AX84" s="65"/>
    </row>
    <row r="85" spans="2:50">
      <c r="B85" s="69"/>
      <c r="C85" s="79"/>
      <c r="D85" s="104"/>
      <c r="F85" s="104"/>
      <c r="H85" s="117"/>
      <c r="I85" s="8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V85" s="66"/>
      <c r="AW85" s="67"/>
      <c r="AX85" s="68"/>
    </row>
    <row r="86" spans="2:50" ht="25.5" customHeight="1">
      <c r="B86" s="69"/>
      <c r="C86" s="79">
        <v>38</v>
      </c>
      <c r="D86" s="104" t="s">
        <v>114</v>
      </c>
      <c r="F86" s="104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3"/>
      <c r="AW86" s="64"/>
      <c r="AX86" s="65"/>
    </row>
    <row r="87" spans="2:50" ht="25.5" customHeight="1">
      <c r="B87" s="69"/>
      <c r="C87" s="79"/>
      <c r="D87" s="104"/>
      <c r="F87" s="104"/>
      <c r="H87" s="84"/>
      <c r="I87" s="85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V87" s="66"/>
      <c r="AW87" s="67"/>
      <c r="AX87" s="68"/>
    </row>
    <row r="88" spans="2:50">
      <c r="B88" s="69"/>
      <c r="C88" s="116">
        <v>39</v>
      </c>
      <c r="D88" s="110" t="s">
        <v>117</v>
      </c>
      <c r="F88" s="110" t="s">
        <v>118</v>
      </c>
      <c r="H88" s="73"/>
      <c r="I88" s="74" t="s">
        <v>38</v>
      </c>
      <c r="K88" s="7"/>
      <c r="L88" s="61"/>
      <c r="M88" s="62"/>
      <c r="N88" s="7"/>
      <c r="O88" s="61"/>
      <c r="P88" s="62"/>
      <c r="Q88" s="7"/>
      <c r="R88" s="61"/>
      <c r="S88" s="62"/>
      <c r="T88" s="7"/>
      <c r="U88" s="61"/>
      <c r="V88" s="62"/>
      <c r="W88" s="7"/>
      <c r="X88" s="61"/>
      <c r="Y88" s="62"/>
      <c r="Z88" s="7"/>
      <c r="AA88" s="61"/>
      <c r="AB88" s="62"/>
      <c r="AC88" s="7"/>
      <c r="AD88" s="61"/>
      <c r="AE88" s="62"/>
      <c r="AF88" s="7"/>
      <c r="AG88" s="61"/>
      <c r="AH88" s="62"/>
      <c r="AI88" s="7"/>
      <c r="AJ88" s="61"/>
      <c r="AK88" s="62"/>
      <c r="AL88" s="7"/>
      <c r="AM88" s="61"/>
      <c r="AN88" s="62"/>
      <c r="AO88" s="7"/>
      <c r="AP88" s="61"/>
      <c r="AQ88" s="62"/>
      <c r="AR88" s="7"/>
      <c r="AS88" s="61"/>
      <c r="AT88" s="62"/>
      <c r="AV88" s="63"/>
      <c r="AW88" s="64"/>
      <c r="AX88" s="65"/>
    </row>
    <row r="89" spans="2:50">
      <c r="B89" s="69"/>
      <c r="C89" s="116"/>
      <c r="D89" s="110"/>
      <c r="F89" s="110"/>
      <c r="H89" s="73"/>
      <c r="I89" s="74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V89" s="66"/>
      <c r="AW89" s="67"/>
      <c r="AX89" s="68"/>
    </row>
    <row r="90" spans="2:50">
      <c r="B90" s="69"/>
      <c r="C90" s="100">
        <v>40</v>
      </c>
      <c r="D90" s="99" t="s">
        <v>63</v>
      </c>
      <c r="F90" s="99" t="s">
        <v>119</v>
      </c>
      <c r="H90" s="95">
        <v>1</v>
      </c>
      <c r="I90" s="97" t="s">
        <v>28</v>
      </c>
      <c r="K90" s="7"/>
      <c r="L90" s="61"/>
      <c r="M90" s="62"/>
      <c r="N90" s="7"/>
      <c r="O90" s="61"/>
      <c r="P90" s="62"/>
      <c r="Q90" s="7"/>
      <c r="R90" s="61"/>
      <c r="S90" s="62"/>
      <c r="T90" s="7"/>
      <c r="U90" s="61"/>
      <c r="V90" s="62"/>
      <c r="W90" s="7"/>
      <c r="X90" s="61"/>
      <c r="Y90" s="62"/>
      <c r="Z90" s="9"/>
      <c r="AA90" s="60"/>
      <c r="AB90" s="60"/>
      <c r="AC90" s="7"/>
      <c r="AD90" s="61"/>
      <c r="AE90" s="62"/>
      <c r="AF90" s="7"/>
      <c r="AG90" s="61"/>
      <c r="AH90" s="62"/>
      <c r="AI90" s="7"/>
      <c r="AJ90" s="61"/>
      <c r="AK90" s="62"/>
      <c r="AL90" s="7"/>
      <c r="AM90" s="61"/>
      <c r="AN90" s="62"/>
      <c r="AO90" s="9"/>
      <c r="AP90" s="61"/>
      <c r="AQ90" s="62"/>
      <c r="AR90" s="7"/>
      <c r="AS90" s="61"/>
      <c r="AT90" s="62"/>
      <c r="AV90" s="63"/>
      <c r="AW90" s="64"/>
      <c r="AX90" s="65"/>
    </row>
    <row r="91" spans="2:50">
      <c r="B91" s="69"/>
      <c r="C91" s="100"/>
      <c r="D91" s="99"/>
      <c r="F91" s="99"/>
      <c r="H91" s="96"/>
      <c r="I91" s="97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1"/>
      <c r="AP91" s="98"/>
      <c r="AQ91" s="62"/>
      <c r="AR91" s="60"/>
      <c r="AS91" s="60"/>
      <c r="AT91" s="60"/>
      <c r="AV91" s="66"/>
      <c r="AW91" s="67"/>
      <c r="AX91" s="68"/>
    </row>
    <row r="92" spans="2:50" ht="6" customHeight="1">
      <c r="I92" s="8"/>
    </row>
    <row r="93" spans="2:50">
      <c r="B93" s="69" t="s">
        <v>120</v>
      </c>
      <c r="C93" s="79">
        <v>41</v>
      </c>
      <c r="D93" s="104" t="s">
        <v>121</v>
      </c>
      <c r="F93" s="104" t="s">
        <v>122</v>
      </c>
      <c r="H93" s="86">
        <v>0.85</v>
      </c>
      <c r="I93" s="85" t="s">
        <v>38</v>
      </c>
      <c r="K93" s="7"/>
      <c r="L93" s="61"/>
      <c r="M93" s="62"/>
      <c r="N93" s="7"/>
      <c r="O93" s="61"/>
      <c r="P93" s="62"/>
      <c r="Q93" s="7"/>
      <c r="R93" s="61"/>
      <c r="S93" s="62"/>
      <c r="T93" s="7"/>
      <c r="U93" s="61"/>
      <c r="V93" s="62"/>
      <c r="W93" s="7"/>
      <c r="X93" s="61"/>
      <c r="Y93" s="62"/>
      <c r="Z93" s="7"/>
      <c r="AA93" s="61"/>
      <c r="AB93" s="62"/>
      <c r="AC93" s="7"/>
      <c r="AD93" s="61"/>
      <c r="AE93" s="62"/>
      <c r="AF93" s="7"/>
      <c r="AG93" s="61"/>
      <c r="AH93" s="62"/>
      <c r="AI93" s="7"/>
      <c r="AJ93" s="61"/>
      <c r="AK93" s="62"/>
      <c r="AL93" s="7"/>
      <c r="AM93" s="61"/>
      <c r="AN93" s="62"/>
      <c r="AO93" s="7"/>
      <c r="AP93" s="61"/>
      <c r="AQ93" s="62"/>
      <c r="AR93" s="7"/>
      <c r="AS93" s="61"/>
      <c r="AT93" s="62"/>
      <c r="AV93" s="63"/>
      <c r="AW93" s="64"/>
      <c r="AX93" s="65"/>
    </row>
    <row r="94" spans="2:50">
      <c r="B94" s="69"/>
      <c r="C94" s="79"/>
      <c r="D94" s="104"/>
      <c r="F94" s="104"/>
      <c r="H94" s="84"/>
      <c r="I94" s="8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V94" s="66"/>
      <c r="AW94" s="67"/>
      <c r="AX94" s="68"/>
    </row>
    <row r="95" spans="2:50">
      <c r="B95" s="69"/>
      <c r="C95" s="79">
        <v>42</v>
      </c>
      <c r="D95" s="104" t="s">
        <v>123</v>
      </c>
      <c r="F95" s="104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3"/>
      <c r="AW95" s="64"/>
      <c r="AX95" s="65"/>
    </row>
    <row r="96" spans="2:50">
      <c r="B96" s="69"/>
      <c r="C96" s="79"/>
      <c r="D96" s="104"/>
      <c r="F96" s="104"/>
      <c r="H96" s="84"/>
      <c r="I96" s="85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V96" s="66"/>
      <c r="AW96" s="67"/>
      <c r="AX96" s="68"/>
    </row>
    <row r="97" spans="2:50">
      <c r="B97" s="69"/>
      <c r="C97" s="100">
        <v>43</v>
      </c>
      <c r="D97" s="108" t="s">
        <v>125</v>
      </c>
      <c r="F97" s="108" t="s">
        <v>126</v>
      </c>
      <c r="H97" s="96"/>
      <c r="I97" s="97" t="s">
        <v>28</v>
      </c>
      <c r="K97" s="7"/>
      <c r="L97" s="61"/>
      <c r="M97" s="62"/>
      <c r="N97" s="7"/>
      <c r="O97" s="61"/>
      <c r="P97" s="62"/>
      <c r="Q97" s="7"/>
      <c r="R97" s="61"/>
      <c r="S97" s="62"/>
      <c r="T97" s="7"/>
      <c r="U97" s="61"/>
      <c r="V97" s="62"/>
      <c r="W97" s="7"/>
      <c r="X97" s="61"/>
      <c r="Y97" s="62"/>
      <c r="Z97" s="7"/>
      <c r="AA97" s="61"/>
      <c r="AB97" s="62"/>
      <c r="AC97" s="7"/>
      <c r="AD97" s="61"/>
      <c r="AE97" s="62"/>
      <c r="AF97" s="7"/>
      <c r="AG97" s="61"/>
      <c r="AH97" s="62"/>
      <c r="AI97" s="7"/>
      <c r="AJ97" s="61"/>
      <c r="AK97" s="62"/>
      <c r="AL97" s="7"/>
      <c r="AM97" s="61"/>
      <c r="AN97" s="62"/>
      <c r="AO97" s="7"/>
      <c r="AP97" s="61"/>
      <c r="AQ97" s="62"/>
      <c r="AR97" s="7"/>
      <c r="AS97" s="61"/>
      <c r="AT97" s="62"/>
      <c r="AV97" s="63"/>
      <c r="AW97" s="64"/>
      <c r="AX97" s="65"/>
    </row>
    <row r="98" spans="2:50">
      <c r="B98" s="69"/>
      <c r="C98" s="100"/>
      <c r="D98" s="108"/>
      <c r="F98" s="108"/>
      <c r="H98" s="96"/>
      <c r="I98" s="97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V98" s="66"/>
      <c r="AW98" s="67"/>
      <c r="AX98" s="68"/>
    </row>
    <row r="99" spans="2:50">
      <c r="B99" s="69"/>
      <c r="C99" s="79">
        <v>44</v>
      </c>
      <c r="D99" s="104" t="s">
        <v>127</v>
      </c>
      <c r="F99" s="104" t="s">
        <v>128</v>
      </c>
      <c r="H99" s="78">
        <v>0.4</v>
      </c>
      <c r="I99" s="85" t="s">
        <v>28</v>
      </c>
      <c r="K99" s="7"/>
      <c r="L99" s="61"/>
      <c r="M99" s="62"/>
      <c r="N99" s="7"/>
      <c r="O99" s="61"/>
      <c r="P99" s="62"/>
      <c r="Q99" s="7"/>
      <c r="R99" s="61"/>
      <c r="S99" s="62"/>
      <c r="T99" s="7"/>
      <c r="U99" s="61"/>
      <c r="V99" s="62"/>
      <c r="W99" s="7"/>
      <c r="X99" s="61"/>
      <c r="Y99" s="62"/>
      <c r="Z99" s="7"/>
      <c r="AA99" s="61"/>
      <c r="AB99" s="62"/>
      <c r="AC99" s="7"/>
      <c r="AD99" s="61"/>
      <c r="AE99" s="62"/>
      <c r="AF99" s="7"/>
      <c r="AG99" s="61"/>
      <c r="AH99" s="62"/>
      <c r="AI99" s="7"/>
      <c r="AJ99" s="61"/>
      <c r="AK99" s="62"/>
      <c r="AL99" s="7"/>
      <c r="AM99" s="61"/>
      <c r="AN99" s="62"/>
      <c r="AO99" s="7"/>
      <c r="AP99" s="61"/>
      <c r="AQ99" s="62"/>
      <c r="AR99" s="7"/>
      <c r="AS99" s="61"/>
      <c r="AT99" s="62"/>
      <c r="AV99" s="63"/>
      <c r="AW99" s="64"/>
      <c r="AX99" s="65"/>
    </row>
    <row r="100" spans="2:50">
      <c r="B100" s="69"/>
      <c r="C100" s="79"/>
      <c r="D100" s="104"/>
      <c r="F100" s="104"/>
      <c r="H100" s="73"/>
      <c r="I100" s="85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V100" s="66"/>
      <c r="AW100" s="67"/>
      <c r="AX100" s="68"/>
    </row>
    <row r="101" spans="2:50">
      <c r="B101" s="69"/>
      <c r="C101" s="79">
        <v>45</v>
      </c>
      <c r="D101" s="104" t="s">
        <v>129</v>
      </c>
      <c r="F101" s="104" t="s">
        <v>130</v>
      </c>
      <c r="H101" s="84"/>
      <c r="I101" s="85" t="s">
        <v>28</v>
      </c>
      <c r="K101" s="7"/>
      <c r="L101" s="61"/>
      <c r="M101" s="62"/>
      <c r="N101" s="7"/>
      <c r="O101" s="61"/>
      <c r="P101" s="62"/>
      <c r="Q101" s="7"/>
      <c r="R101" s="61"/>
      <c r="S101" s="62"/>
      <c r="T101" s="7"/>
      <c r="U101" s="61"/>
      <c r="V101" s="62"/>
      <c r="W101" s="7"/>
      <c r="X101" s="61"/>
      <c r="Y101" s="62"/>
      <c r="Z101" s="7"/>
      <c r="AA101" s="61"/>
      <c r="AB101" s="62"/>
      <c r="AC101" s="7"/>
      <c r="AD101" s="61"/>
      <c r="AE101" s="62"/>
      <c r="AF101" s="7"/>
      <c r="AG101" s="61"/>
      <c r="AH101" s="62"/>
      <c r="AI101" s="7"/>
      <c r="AJ101" s="61"/>
      <c r="AK101" s="62"/>
      <c r="AL101" s="7"/>
      <c r="AM101" s="61"/>
      <c r="AN101" s="62"/>
      <c r="AO101" s="7"/>
      <c r="AP101" s="61"/>
      <c r="AQ101" s="62"/>
      <c r="AR101" s="7"/>
      <c r="AS101" s="61"/>
      <c r="AT101" s="62"/>
      <c r="AV101" s="63"/>
      <c r="AW101" s="64"/>
      <c r="AX101" s="65"/>
    </row>
    <row r="102" spans="2:50">
      <c r="B102" s="69"/>
      <c r="C102" s="79"/>
      <c r="D102" s="104"/>
      <c r="F102" s="104"/>
      <c r="H102" s="84"/>
      <c r="I102" s="8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V102" s="66"/>
      <c r="AW102" s="67"/>
      <c r="AX102" s="68"/>
    </row>
    <row r="103" spans="2:50" ht="19.5" customHeight="1">
      <c r="B103" s="69"/>
      <c r="C103" s="79">
        <v>46</v>
      </c>
      <c r="D103" s="104" t="s">
        <v>131</v>
      </c>
      <c r="F103" s="104" t="s">
        <v>132</v>
      </c>
      <c r="H103" s="84" t="s">
        <v>133</v>
      </c>
      <c r="I103" s="85" t="s">
        <v>28</v>
      </c>
      <c r="K103" s="10"/>
      <c r="L103" s="61"/>
      <c r="M103" s="62"/>
      <c r="N103" s="7"/>
      <c r="O103" s="61"/>
      <c r="P103" s="62"/>
      <c r="Q103" s="7"/>
      <c r="R103" s="61"/>
      <c r="S103" s="62"/>
      <c r="T103" s="7"/>
      <c r="U103" s="61"/>
      <c r="V103" s="62"/>
      <c r="W103" s="7"/>
      <c r="X103" s="61"/>
      <c r="Y103" s="62"/>
      <c r="Z103" s="7"/>
      <c r="AA103" s="61"/>
      <c r="AB103" s="62"/>
      <c r="AC103" s="7"/>
      <c r="AD103" s="61"/>
      <c r="AE103" s="62"/>
      <c r="AF103" s="7"/>
      <c r="AG103" s="61"/>
      <c r="AH103" s="62"/>
      <c r="AI103" s="7"/>
      <c r="AJ103" s="61"/>
      <c r="AK103" s="62"/>
      <c r="AL103" s="7"/>
      <c r="AM103" s="61"/>
      <c r="AN103" s="62"/>
      <c r="AO103" s="7"/>
      <c r="AP103" s="61"/>
      <c r="AQ103" s="62"/>
      <c r="AR103" s="7"/>
      <c r="AS103" s="61"/>
      <c r="AT103" s="62"/>
      <c r="AV103" s="63"/>
      <c r="AW103" s="64"/>
      <c r="AX103" s="65"/>
    </row>
    <row r="104" spans="2:50" ht="19.5" customHeight="1">
      <c r="B104" s="69"/>
      <c r="C104" s="79"/>
      <c r="D104" s="104"/>
      <c r="F104" s="104"/>
      <c r="H104" s="84"/>
      <c r="I104" s="8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V104" s="66"/>
      <c r="AW104" s="67"/>
      <c r="AX104" s="68"/>
    </row>
    <row r="105" spans="2:50">
      <c r="B105" s="69"/>
      <c r="C105" s="79">
        <v>47</v>
      </c>
      <c r="D105" s="104" t="s">
        <v>134</v>
      </c>
      <c r="F105" s="104" t="s">
        <v>135</v>
      </c>
      <c r="H105" s="86">
        <v>0.27</v>
      </c>
      <c r="I105" s="85" t="s">
        <v>28</v>
      </c>
      <c r="K105" s="7"/>
      <c r="L105" s="61"/>
      <c r="M105" s="62"/>
      <c r="N105" s="7"/>
      <c r="O105" s="61"/>
      <c r="P105" s="62"/>
      <c r="Q105" s="7"/>
      <c r="R105" s="61"/>
      <c r="S105" s="62"/>
      <c r="T105" s="7"/>
      <c r="U105" s="61"/>
      <c r="V105" s="62"/>
      <c r="W105" s="7"/>
      <c r="X105" s="61"/>
      <c r="Y105" s="62"/>
      <c r="Z105" s="7"/>
      <c r="AA105" s="61"/>
      <c r="AB105" s="62"/>
      <c r="AC105" s="7"/>
      <c r="AD105" s="61"/>
      <c r="AE105" s="62"/>
      <c r="AF105" s="7"/>
      <c r="AG105" s="61"/>
      <c r="AH105" s="62"/>
      <c r="AI105" s="7"/>
      <c r="AJ105" s="61"/>
      <c r="AK105" s="62"/>
      <c r="AL105" s="7"/>
      <c r="AM105" s="61"/>
      <c r="AN105" s="62"/>
      <c r="AO105" s="7"/>
      <c r="AP105" s="61"/>
      <c r="AQ105" s="62"/>
      <c r="AR105" s="7"/>
      <c r="AS105" s="61"/>
      <c r="AT105" s="62"/>
      <c r="AV105" s="63"/>
      <c r="AW105" s="64"/>
      <c r="AX105" s="65"/>
    </row>
    <row r="106" spans="2:50">
      <c r="B106" s="69"/>
      <c r="C106" s="79"/>
      <c r="D106" s="104"/>
      <c r="F106" s="104"/>
      <c r="H106" s="84"/>
      <c r="I106" s="8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V106" s="66"/>
      <c r="AW106" s="67"/>
      <c r="AX106" s="68"/>
    </row>
    <row r="107" spans="2:50">
      <c r="B107" s="69"/>
      <c r="C107" s="116">
        <v>48</v>
      </c>
      <c r="D107" s="110" t="s">
        <v>136</v>
      </c>
      <c r="F107" s="110" t="s">
        <v>137</v>
      </c>
      <c r="H107" s="73"/>
      <c r="I107" s="74" t="s">
        <v>28</v>
      </c>
      <c r="K107" s="7"/>
      <c r="L107" s="61"/>
      <c r="M107" s="62"/>
      <c r="N107" s="7"/>
      <c r="O107" s="61"/>
      <c r="P107" s="62"/>
      <c r="Q107" s="7"/>
      <c r="R107" s="61"/>
      <c r="S107" s="62"/>
      <c r="T107" s="7"/>
      <c r="U107" s="61"/>
      <c r="V107" s="62"/>
      <c r="W107" s="7"/>
      <c r="X107" s="61"/>
      <c r="Y107" s="62"/>
      <c r="Z107" s="7"/>
      <c r="AA107" s="61"/>
      <c r="AB107" s="62"/>
      <c r="AC107" s="7"/>
      <c r="AD107" s="61"/>
      <c r="AE107" s="62"/>
      <c r="AF107" s="7"/>
      <c r="AG107" s="61"/>
      <c r="AH107" s="62"/>
      <c r="AI107" s="7"/>
      <c r="AJ107" s="61"/>
      <c r="AK107" s="62"/>
      <c r="AL107" s="7"/>
      <c r="AM107" s="61"/>
      <c r="AN107" s="62"/>
      <c r="AO107" s="7"/>
      <c r="AP107" s="61"/>
      <c r="AQ107" s="62"/>
      <c r="AR107" s="7"/>
      <c r="AS107" s="61"/>
      <c r="AT107" s="62"/>
      <c r="AV107" s="63"/>
      <c r="AW107" s="64"/>
      <c r="AX107" s="65"/>
    </row>
    <row r="108" spans="2:50">
      <c r="B108" s="69"/>
      <c r="C108" s="116"/>
      <c r="D108" s="110"/>
      <c r="F108" s="110"/>
      <c r="H108" s="73"/>
      <c r="I108" s="74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V108" s="66"/>
      <c r="AW108" s="67"/>
      <c r="AX108" s="68"/>
    </row>
    <row r="109" spans="2:50">
      <c r="B109" s="69"/>
      <c r="C109" s="116">
        <v>49</v>
      </c>
      <c r="D109" s="110" t="s">
        <v>138</v>
      </c>
      <c r="F109" s="110" t="s">
        <v>139</v>
      </c>
      <c r="H109" s="73"/>
      <c r="I109" s="74" t="s">
        <v>28</v>
      </c>
      <c r="K109" s="7"/>
      <c r="L109" s="61"/>
      <c r="M109" s="62"/>
      <c r="N109" s="7"/>
      <c r="O109" s="61"/>
      <c r="P109" s="62"/>
      <c r="Q109" s="7"/>
      <c r="R109" s="61"/>
      <c r="S109" s="62"/>
      <c r="T109" s="7"/>
      <c r="U109" s="61"/>
      <c r="V109" s="62"/>
      <c r="W109" s="7"/>
      <c r="X109" s="61"/>
      <c r="Y109" s="62"/>
      <c r="Z109" s="7"/>
      <c r="AA109" s="61"/>
      <c r="AB109" s="62"/>
      <c r="AC109" s="7"/>
      <c r="AD109" s="61"/>
      <c r="AE109" s="62"/>
      <c r="AF109" s="7"/>
      <c r="AG109" s="61"/>
      <c r="AH109" s="62"/>
      <c r="AI109" s="7"/>
      <c r="AJ109" s="61"/>
      <c r="AK109" s="62"/>
      <c r="AL109" s="7"/>
      <c r="AM109" s="61"/>
      <c r="AN109" s="62"/>
      <c r="AO109" s="7"/>
      <c r="AP109" s="61"/>
      <c r="AQ109" s="62"/>
      <c r="AR109" s="7"/>
      <c r="AS109" s="61"/>
      <c r="AT109" s="62"/>
      <c r="AV109" s="63"/>
      <c r="AW109" s="64"/>
      <c r="AX109" s="65"/>
    </row>
    <row r="110" spans="2:50">
      <c r="B110" s="69"/>
      <c r="C110" s="116"/>
      <c r="D110" s="110"/>
      <c r="F110" s="110"/>
      <c r="H110" s="73"/>
      <c r="I110" s="74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V110" s="66"/>
      <c r="AW110" s="67"/>
      <c r="AX110" s="68"/>
    </row>
    <row r="111" spans="2:50" ht="25.5" customHeight="1">
      <c r="B111" s="69"/>
      <c r="C111" s="111">
        <v>50</v>
      </c>
      <c r="D111" s="115" t="s">
        <v>140</v>
      </c>
      <c r="F111" s="115" t="s">
        <v>141</v>
      </c>
      <c r="H111" s="113"/>
      <c r="I111" s="114" t="s">
        <v>38</v>
      </c>
      <c r="K111" s="7"/>
      <c r="L111" s="61"/>
      <c r="M111" s="62"/>
      <c r="N111" s="7"/>
      <c r="O111" s="61"/>
      <c r="P111" s="62"/>
      <c r="Q111" s="7"/>
      <c r="R111" s="61"/>
      <c r="S111" s="62"/>
      <c r="T111" s="7"/>
      <c r="U111" s="61"/>
      <c r="V111" s="62"/>
      <c r="W111" s="7"/>
      <c r="X111" s="61"/>
      <c r="Y111" s="62"/>
      <c r="Z111" s="7"/>
      <c r="AA111" s="61"/>
      <c r="AB111" s="62"/>
      <c r="AC111" s="7"/>
      <c r="AD111" s="61"/>
      <c r="AE111" s="62"/>
      <c r="AF111" s="7"/>
      <c r="AG111" s="61"/>
      <c r="AH111" s="62"/>
      <c r="AI111" s="7"/>
      <c r="AJ111" s="61"/>
      <c r="AK111" s="62"/>
      <c r="AL111" s="7"/>
      <c r="AM111" s="61"/>
      <c r="AN111" s="62"/>
      <c r="AO111" s="7"/>
      <c r="AP111" s="61"/>
      <c r="AQ111" s="62"/>
      <c r="AR111" s="7"/>
      <c r="AS111" s="61"/>
      <c r="AT111" s="62"/>
      <c r="AV111" s="63"/>
      <c r="AW111" s="64"/>
      <c r="AX111" s="65"/>
    </row>
    <row r="112" spans="2:50" ht="25.5" customHeight="1">
      <c r="B112" s="69"/>
      <c r="C112" s="111"/>
      <c r="D112" s="115"/>
      <c r="F112" s="115"/>
      <c r="H112" s="113"/>
      <c r="I112" s="114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V112" s="66"/>
      <c r="AW112" s="67"/>
      <c r="AX112" s="68"/>
    </row>
    <row r="113" spans="2:50" ht="30.75" customHeight="1">
      <c r="B113" s="69"/>
      <c r="C113" s="111">
        <v>51</v>
      </c>
      <c r="D113" s="112" t="s">
        <v>142</v>
      </c>
      <c r="F113" s="112" t="s">
        <v>143</v>
      </c>
      <c r="H113" s="113"/>
      <c r="I113" s="114" t="s">
        <v>38</v>
      </c>
      <c r="K113" s="7"/>
      <c r="L113" s="61"/>
      <c r="M113" s="62"/>
      <c r="N113" s="7"/>
      <c r="O113" s="61"/>
      <c r="P113" s="62"/>
      <c r="Q113" s="7"/>
      <c r="R113" s="61"/>
      <c r="S113" s="62"/>
      <c r="T113" s="7"/>
      <c r="U113" s="61"/>
      <c r="V113" s="62"/>
      <c r="W113" s="7"/>
      <c r="X113" s="61"/>
      <c r="Y113" s="62"/>
      <c r="Z113" s="7"/>
      <c r="AA113" s="61"/>
      <c r="AB113" s="62"/>
      <c r="AC113" s="7"/>
      <c r="AD113" s="61"/>
      <c r="AE113" s="62"/>
      <c r="AF113" s="7"/>
      <c r="AG113" s="61"/>
      <c r="AH113" s="62"/>
      <c r="AI113" s="7"/>
      <c r="AJ113" s="61"/>
      <c r="AK113" s="62"/>
      <c r="AL113" s="7"/>
      <c r="AM113" s="61"/>
      <c r="AN113" s="62"/>
      <c r="AO113" s="7"/>
      <c r="AP113" s="61"/>
      <c r="AQ113" s="62"/>
      <c r="AR113" s="7"/>
      <c r="AS113" s="61"/>
      <c r="AT113" s="62"/>
      <c r="AV113" s="63"/>
      <c r="AW113" s="64"/>
      <c r="AX113" s="65"/>
    </row>
    <row r="114" spans="2:50" ht="30.75" customHeight="1">
      <c r="B114" s="69"/>
      <c r="C114" s="111"/>
      <c r="D114" s="112"/>
      <c r="F114" s="112"/>
      <c r="H114" s="113"/>
      <c r="I114" s="114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V114" s="66"/>
      <c r="AW114" s="67"/>
      <c r="AX114" s="68"/>
    </row>
    <row r="115" spans="2:50">
      <c r="B115" s="69"/>
      <c r="C115" s="109">
        <v>52</v>
      </c>
      <c r="D115" s="110" t="s">
        <v>144</v>
      </c>
      <c r="F115" s="110" t="s">
        <v>145</v>
      </c>
      <c r="H115" s="73"/>
      <c r="I115" s="74" t="s">
        <v>28</v>
      </c>
      <c r="K115" s="7"/>
      <c r="L115" s="61"/>
      <c r="M115" s="62"/>
      <c r="N115" s="7"/>
      <c r="O115" s="61"/>
      <c r="P115" s="62"/>
      <c r="Q115" s="7"/>
      <c r="R115" s="61"/>
      <c r="S115" s="62"/>
      <c r="T115" s="7"/>
      <c r="U115" s="61"/>
      <c r="V115" s="62"/>
      <c r="W115" s="7"/>
      <c r="X115" s="61"/>
      <c r="Y115" s="62"/>
      <c r="Z115" s="7"/>
      <c r="AA115" s="61"/>
      <c r="AB115" s="62"/>
      <c r="AC115" s="7"/>
      <c r="AD115" s="61"/>
      <c r="AE115" s="62"/>
      <c r="AF115" s="7"/>
      <c r="AG115" s="61"/>
      <c r="AH115" s="62"/>
      <c r="AI115" s="7"/>
      <c r="AJ115" s="61"/>
      <c r="AK115" s="62"/>
      <c r="AL115" s="7"/>
      <c r="AM115" s="61"/>
      <c r="AN115" s="62"/>
      <c r="AO115" s="7"/>
      <c r="AP115" s="61"/>
      <c r="AQ115" s="62"/>
      <c r="AR115" s="7"/>
      <c r="AS115" s="61"/>
      <c r="AT115" s="62"/>
      <c r="AV115" s="63"/>
      <c r="AW115" s="64"/>
      <c r="AX115" s="65"/>
    </row>
    <row r="116" spans="2:50">
      <c r="B116" s="69"/>
      <c r="C116" s="109"/>
      <c r="D116" s="110"/>
      <c r="F116" s="110"/>
      <c r="H116" s="73"/>
      <c r="I116" s="74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V116" s="66"/>
      <c r="AW116" s="67"/>
      <c r="AX116" s="68"/>
    </row>
    <row r="117" spans="2:50" ht="18.75" customHeight="1">
      <c r="B117" s="69"/>
      <c r="C117" s="109">
        <v>53</v>
      </c>
      <c r="D117" s="110" t="s">
        <v>146</v>
      </c>
      <c r="F117" s="110" t="s">
        <v>147</v>
      </c>
      <c r="H117" s="73" t="s">
        <v>27</v>
      </c>
      <c r="I117" s="74" t="s">
        <v>28</v>
      </c>
      <c r="K117" s="7"/>
      <c r="L117" s="61"/>
      <c r="M117" s="62"/>
      <c r="N117" s="7"/>
      <c r="O117" s="61"/>
      <c r="P117" s="62"/>
      <c r="Q117" s="7"/>
      <c r="R117" s="61"/>
      <c r="S117" s="62"/>
      <c r="T117" s="7"/>
      <c r="U117" s="61"/>
      <c r="V117" s="62"/>
      <c r="W117" s="7"/>
      <c r="X117" s="61"/>
      <c r="Y117" s="62"/>
      <c r="Z117" s="7"/>
      <c r="AA117" s="61"/>
      <c r="AB117" s="62"/>
      <c r="AC117" s="7"/>
      <c r="AD117" s="61"/>
      <c r="AE117" s="62"/>
      <c r="AF117" s="7"/>
      <c r="AG117" s="61"/>
      <c r="AH117" s="62"/>
      <c r="AI117" s="7"/>
      <c r="AJ117" s="61"/>
      <c r="AK117" s="62"/>
      <c r="AL117" s="7"/>
      <c r="AM117" s="61"/>
      <c r="AN117" s="62"/>
      <c r="AO117" s="7"/>
      <c r="AP117" s="61"/>
      <c r="AQ117" s="62"/>
      <c r="AR117" s="7"/>
      <c r="AS117" s="61"/>
      <c r="AT117" s="62"/>
      <c r="AV117" s="63"/>
      <c r="AW117" s="64"/>
      <c r="AX117" s="65"/>
    </row>
    <row r="118" spans="2:50" ht="18.75" customHeight="1">
      <c r="B118" s="69"/>
      <c r="C118" s="109"/>
      <c r="D118" s="110"/>
      <c r="F118" s="110"/>
      <c r="H118" s="73"/>
      <c r="I118" s="74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1"/>
      <c r="AP118" s="98"/>
      <c r="AQ118" s="62"/>
      <c r="AR118" s="60"/>
      <c r="AS118" s="60"/>
      <c r="AT118" s="60"/>
      <c r="AV118" s="66"/>
      <c r="AW118" s="67"/>
      <c r="AX118" s="68"/>
    </row>
    <row r="119" spans="2:50">
      <c r="B119" s="69"/>
      <c r="C119" s="100">
        <v>54</v>
      </c>
      <c r="D119" s="108" t="s">
        <v>63</v>
      </c>
      <c r="F119" s="108" t="s">
        <v>148</v>
      </c>
      <c r="H119" s="95">
        <v>1</v>
      </c>
      <c r="I119" s="97" t="s">
        <v>28</v>
      </c>
      <c r="K119" s="7"/>
      <c r="L119" s="61"/>
      <c r="M119" s="62"/>
      <c r="N119" s="7"/>
      <c r="O119" s="61"/>
      <c r="P119" s="62"/>
      <c r="Q119" s="7"/>
      <c r="R119" s="61"/>
      <c r="S119" s="62"/>
      <c r="T119" s="7"/>
      <c r="U119" s="61"/>
      <c r="V119" s="62"/>
      <c r="W119" s="7"/>
      <c r="X119" s="61"/>
      <c r="Y119" s="62"/>
      <c r="Z119" s="7"/>
      <c r="AA119" s="61"/>
      <c r="AB119" s="62"/>
      <c r="AC119" s="7"/>
      <c r="AD119" s="61"/>
      <c r="AE119" s="62"/>
      <c r="AF119" s="7"/>
      <c r="AG119" s="61"/>
      <c r="AH119" s="62"/>
      <c r="AI119" s="7"/>
      <c r="AJ119" s="61"/>
      <c r="AK119" s="62"/>
      <c r="AL119" s="7"/>
      <c r="AM119" s="61"/>
      <c r="AN119" s="62"/>
      <c r="AO119" s="7"/>
      <c r="AP119" s="61"/>
      <c r="AQ119" s="62"/>
      <c r="AR119" s="7"/>
      <c r="AS119" s="61"/>
      <c r="AT119" s="62"/>
      <c r="AV119" s="63"/>
      <c r="AW119" s="64"/>
      <c r="AX119" s="65"/>
    </row>
    <row r="120" spans="2:50">
      <c r="B120" s="69"/>
      <c r="C120" s="100"/>
      <c r="D120" s="108"/>
      <c r="F120" s="108"/>
      <c r="H120" s="96"/>
      <c r="I120" s="97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V120" s="66"/>
      <c r="AW120" s="67"/>
      <c r="AX120" s="68"/>
    </row>
    <row r="121" spans="2:50" ht="6.75" customHeight="1">
      <c r="I121" s="8"/>
    </row>
    <row r="122" spans="2:50">
      <c r="B122" s="105" t="s">
        <v>149</v>
      </c>
      <c r="C122" s="79">
        <v>64</v>
      </c>
      <c r="D122" s="104" t="s">
        <v>150</v>
      </c>
      <c r="F122" s="104" t="s">
        <v>151</v>
      </c>
      <c r="H122" s="86">
        <v>1</v>
      </c>
      <c r="I122" s="85" t="s">
        <v>28</v>
      </c>
      <c r="K122" s="7"/>
      <c r="L122" s="61"/>
      <c r="M122" s="62"/>
      <c r="N122" s="7"/>
      <c r="O122" s="61"/>
      <c r="P122" s="62"/>
      <c r="Q122" s="7"/>
      <c r="R122" s="61"/>
      <c r="S122" s="62"/>
      <c r="T122" s="7"/>
      <c r="U122" s="61"/>
      <c r="V122" s="62"/>
      <c r="W122" s="7"/>
      <c r="X122" s="61"/>
      <c r="Y122" s="62"/>
      <c r="Z122" s="7"/>
      <c r="AA122" s="61"/>
      <c r="AB122" s="62"/>
      <c r="AC122" s="7"/>
      <c r="AD122" s="61"/>
      <c r="AE122" s="62"/>
      <c r="AF122" s="7"/>
      <c r="AG122" s="61"/>
      <c r="AH122" s="62"/>
      <c r="AI122" s="7"/>
      <c r="AJ122" s="61"/>
      <c r="AK122" s="62"/>
      <c r="AL122" s="7"/>
      <c r="AM122" s="61"/>
      <c r="AN122" s="62"/>
      <c r="AO122" s="7"/>
      <c r="AP122" s="61"/>
      <c r="AQ122" s="62"/>
      <c r="AR122" s="7"/>
      <c r="AS122" s="61"/>
      <c r="AT122" s="62"/>
      <c r="AV122" s="63"/>
      <c r="AW122" s="64"/>
      <c r="AX122" s="65"/>
    </row>
    <row r="123" spans="2:50">
      <c r="B123" s="106"/>
      <c r="C123" s="79"/>
      <c r="D123" s="104"/>
      <c r="F123" s="104"/>
      <c r="H123" s="84"/>
      <c r="I123" s="8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V123" s="66"/>
      <c r="AW123" s="67"/>
      <c r="AX123" s="68"/>
    </row>
    <row r="124" spans="2:50">
      <c r="B124" s="106"/>
      <c r="C124" s="79">
        <v>65</v>
      </c>
      <c r="D124" s="104" t="s">
        <v>152</v>
      </c>
      <c r="F124" s="104" t="s">
        <v>153</v>
      </c>
      <c r="H124" s="86">
        <v>0.95</v>
      </c>
      <c r="I124" s="85" t="s">
        <v>28</v>
      </c>
      <c r="K124" s="7"/>
      <c r="L124" s="61"/>
      <c r="M124" s="62"/>
      <c r="N124" s="7"/>
      <c r="O124" s="61"/>
      <c r="P124" s="62"/>
      <c r="Q124" s="7"/>
      <c r="R124" s="61"/>
      <c r="S124" s="62"/>
      <c r="T124" s="7"/>
      <c r="U124" s="61"/>
      <c r="V124" s="62"/>
      <c r="W124" s="7"/>
      <c r="X124" s="61"/>
      <c r="Y124" s="62"/>
      <c r="Z124" s="7"/>
      <c r="AA124" s="61"/>
      <c r="AB124" s="62"/>
      <c r="AC124" s="7"/>
      <c r="AD124" s="61"/>
      <c r="AE124" s="62"/>
      <c r="AF124" s="7"/>
      <c r="AG124" s="61"/>
      <c r="AH124" s="62"/>
      <c r="AI124" s="7"/>
      <c r="AJ124" s="61"/>
      <c r="AK124" s="62"/>
      <c r="AL124" s="7"/>
      <c r="AM124" s="61"/>
      <c r="AN124" s="62"/>
      <c r="AO124" s="7"/>
      <c r="AP124" s="61"/>
      <c r="AQ124" s="62"/>
      <c r="AR124" s="7"/>
      <c r="AS124" s="61"/>
      <c r="AT124" s="62"/>
      <c r="AV124" s="63"/>
      <c r="AW124" s="64"/>
      <c r="AX124" s="65"/>
    </row>
    <row r="125" spans="2:50">
      <c r="B125" s="106"/>
      <c r="C125" s="79"/>
      <c r="D125" s="104"/>
      <c r="F125" s="104"/>
      <c r="H125" s="84"/>
      <c r="I125" s="8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V125" s="66"/>
      <c r="AW125" s="67"/>
      <c r="AX125" s="68"/>
    </row>
    <row r="126" spans="2:50" ht="18.75" customHeight="1">
      <c r="B126" s="106"/>
      <c r="C126" s="79">
        <v>66</v>
      </c>
      <c r="D126" s="104" t="s">
        <v>154</v>
      </c>
      <c r="F126" s="104" t="s">
        <v>155</v>
      </c>
      <c r="H126" s="86">
        <v>0.95</v>
      </c>
      <c r="I126" s="85" t="s">
        <v>28</v>
      </c>
      <c r="K126" s="7"/>
      <c r="L126" s="61"/>
      <c r="M126" s="62"/>
      <c r="N126" s="7"/>
      <c r="O126" s="61"/>
      <c r="P126" s="62"/>
      <c r="Q126" s="7"/>
      <c r="R126" s="61"/>
      <c r="S126" s="62"/>
      <c r="T126" s="7"/>
      <c r="U126" s="61"/>
      <c r="V126" s="62"/>
      <c r="W126" s="7"/>
      <c r="X126" s="61"/>
      <c r="Y126" s="62"/>
      <c r="Z126" s="7"/>
      <c r="AA126" s="61"/>
      <c r="AB126" s="62"/>
      <c r="AC126" s="7"/>
      <c r="AD126" s="61"/>
      <c r="AE126" s="62"/>
      <c r="AF126" s="7"/>
      <c r="AG126" s="61"/>
      <c r="AH126" s="62"/>
      <c r="AI126" s="7"/>
      <c r="AJ126" s="61"/>
      <c r="AK126" s="62"/>
      <c r="AL126" s="7"/>
      <c r="AM126" s="61"/>
      <c r="AN126" s="62"/>
      <c r="AO126" s="7"/>
      <c r="AP126" s="61"/>
      <c r="AQ126" s="62"/>
      <c r="AR126" s="7"/>
      <c r="AS126" s="61"/>
      <c r="AT126" s="62"/>
      <c r="AV126" s="63"/>
      <c r="AW126" s="64"/>
      <c r="AX126" s="65"/>
    </row>
    <row r="127" spans="2:50" ht="18.75" customHeight="1">
      <c r="B127" s="106"/>
      <c r="C127" s="79"/>
      <c r="D127" s="104"/>
      <c r="F127" s="104"/>
      <c r="H127" s="84"/>
      <c r="I127" s="85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V127" s="66"/>
      <c r="AW127" s="67"/>
      <c r="AX127" s="68"/>
    </row>
    <row r="128" spans="2:50">
      <c r="B128" s="106"/>
      <c r="C128" s="79">
        <v>67</v>
      </c>
      <c r="D128" s="103" t="s">
        <v>156</v>
      </c>
      <c r="F128" s="103" t="s">
        <v>157</v>
      </c>
      <c r="H128" s="86">
        <v>0.95</v>
      </c>
      <c r="I128" s="85" t="s">
        <v>28</v>
      </c>
      <c r="K128" s="7"/>
      <c r="L128" s="61"/>
      <c r="M128" s="62"/>
      <c r="N128" s="7"/>
      <c r="O128" s="61"/>
      <c r="P128" s="62"/>
      <c r="Q128" s="7"/>
      <c r="R128" s="61"/>
      <c r="S128" s="62"/>
      <c r="T128" s="7"/>
      <c r="U128" s="61"/>
      <c r="V128" s="62"/>
      <c r="W128" s="7"/>
      <c r="X128" s="61"/>
      <c r="Y128" s="62"/>
      <c r="Z128" s="7"/>
      <c r="AA128" s="61"/>
      <c r="AB128" s="62"/>
      <c r="AC128" s="7"/>
      <c r="AD128" s="61"/>
      <c r="AE128" s="62"/>
      <c r="AF128" s="7"/>
      <c r="AG128" s="61"/>
      <c r="AH128" s="62"/>
      <c r="AI128" s="7"/>
      <c r="AJ128" s="61"/>
      <c r="AK128" s="62"/>
      <c r="AL128" s="7"/>
      <c r="AM128" s="61"/>
      <c r="AN128" s="62"/>
      <c r="AO128" s="7"/>
      <c r="AP128" s="61"/>
      <c r="AQ128" s="62"/>
      <c r="AR128" s="7"/>
      <c r="AS128" s="61"/>
      <c r="AT128" s="62"/>
      <c r="AV128" s="63"/>
      <c r="AW128" s="64"/>
      <c r="AX128" s="65"/>
    </row>
    <row r="129" spans="2:50">
      <c r="B129" s="106"/>
      <c r="C129" s="79"/>
      <c r="D129" s="103"/>
      <c r="F129" s="103"/>
      <c r="H129" s="84"/>
      <c r="I129" s="8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V129" s="66"/>
      <c r="AW129" s="67"/>
      <c r="AX129" s="68"/>
    </row>
    <row r="130" spans="2:50">
      <c r="B130" s="106"/>
      <c r="C130" s="79">
        <v>68</v>
      </c>
      <c r="D130" s="103" t="s">
        <v>158</v>
      </c>
      <c r="F130" s="103" t="s">
        <v>159</v>
      </c>
      <c r="H130" s="86">
        <v>0.95</v>
      </c>
      <c r="I130" s="85" t="s">
        <v>28</v>
      </c>
      <c r="K130" s="7"/>
      <c r="L130" s="61"/>
      <c r="M130" s="62"/>
      <c r="N130" s="7"/>
      <c r="O130" s="61"/>
      <c r="P130" s="62"/>
      <c r="Q130" s="7"/>
      <c r="R130" s="61"/>
      <c r="S130" s="62"/>
      <c r="T130" s="7"/>
      <c r="U130" s="61"/>
      <c r="V130" s="62"/>
      <c r="W130" s="7"/>
      <c r="X130" s="61"/>
      <c r="Y130" s="62"/>
      <c r="Z130" s="7"/>
      <c r="AA130" s="61"/>
      <c r="AB130" s="62"/>
      <c r="AC130" s="7"/>
      <c r="AD130" s="61"/>
      <c r="AE130" s="62"/>
      <c r="AF130" s="7"/>
      <c r="AG130" s="61"/>
      <c r="AH130" s="62"/>
      <c r="AI130" s="7"/>
      <c r="AJ130" s="61"/>
      <c r="AK130" s="62"/>
      <c r="AL130" s="7"/>
      <c r="AM130" s="61"/>
      <c r="AN130" s="62"/>
      <c r="AO130" s="7"/>
      <c r="AP130" s="61"/>
      <c r="AQ130" s="62"/>
      <c r="AR130" s="7"/>
      <c r="AS130" s="61"/>
      <c r="AT130" s="62"/>
      <c r="AV130" s="63"/>
      <c r="AW130" s="64"/>
      <c r="AX130" s="65"/>
    </row>
    <row r="131" spans="2:50">
      <c r="B131" s="106"/>
      <c r="C131" s="79"/>
      <c r="D131" s="103"/>
      <c r="F131" s="103"/>
      <c r="H131" s="84"/>
      <c r="I131" s="8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V131" s="66"/>
      <c r="AW131" s="67"/>
      <c r="AX131" s="68"/>
    </row>
    <row r="132" spans="2:50">
      <c r="B132" s="106"/>
      <c r="C132" s="79">
        <v>69</v>
      </c>
      <c r="D132" s="103" t="s">
        <v>160</v>
      </c>
      <c r="F132" s="103" t="s">
        <v>161</v>
      </c>
      <c r="H132" s="86">
        <v>0.9</v>
      </c>
      <c r="I132" s="85" t="s">
        <v>28</v>
      </c>
      <c r="K132" s="7"/>
      <c r="L132" s="61"/>
      <c r="M132" s="62"/>
      <c r="N132" s="7"/>
      <c r="O132" s="61"/>
      <c r="P132" s="62"/>
      <c r="Q132" s="7"/>
      <c r="R132" s="61"/>
      <c r="S132" s="62"/>
      <c r="T132" s="7"/>
      <c r="U132" s="61"/>
      <c r="V132" s="62"/>
      <c r="W132" s="7"/>
      <c r="X132" s="61"/>
      <c r="Y132" s="62"/>
      <c r="Z132" s="7"/>
      <c r="AA132" s="61"/>
      <c r="AB132" s="62"/>
      <c r="AC132" s="7"/>
      <c r="AD132" s="61"/>
      <c r="AE132" s="62"/>
      <c r="AF132" s="7"/>
      <c r="AG132" s="61"/>
      <c r="AH132" s="62"/>
      <c r="AI132" s="7"/>
      <c r="AJ132" s="61"/>
      <c r="AK132" s="62"/>
      <c r="AL132" s="7"/>
      <c r="AM132" s="61"/>
      <c r="AN132" s="62"/>
      <c r="AO132" s="7"/>
      <c r="AP132" s="61"/>
      <c r="AQ132" s="62"/>
      <c r="AR132" s="7"/>
      <c r="AS132" s="61"/>
      <c r="AT132" s="62"/>
      <c r="AV132" s="63"/>
      <c r="AW132" s="64"/>
      <c r="AX132" s="65"/>
    </row>
    <row r="133" spans="2:50">
      <c r="B133" s="106"/>
      <c r="C133" s="79"/>
      <c r="D133" s="103"/>
      <c r="F133" s="103"/>
      <c r="H133" s="84"/>
      <c r="I133" s="8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V133" s="66"/>
      <c r="AW133" s="67"/>
      <c r="AX133" s="68"/>
    </row>
    <row r="134" spans="2:50">
      <c r="B134" s="106"/>
      <c r="C134" s="79">
        <v>70</v>
      </c>
      <c r="D134" s="103" t="s">
        <v>162</v>
      </c>
      <c r="F134" s="103" t="s">
        <v>163</v>
      </c>
      <c r="H134" s="86">
        <v>0.95</v>
      </c>
      <c r="I134" s="85" t="s">
        <v>28</v>
      </c>
      <c r="K134" s="7"/>
      <c r="L134" s="61"/>
      <c r="M134" s="62"/>
      <c r="N134" s="7"/>
      <c r="O134" s="61"/>
      <c r="P134" s="62"/>
      <c r="Q134" s="7"/>
      <c r="R134" s="61"/>
      <c r="S134" s="62"/>
      <c r="T134" s="7"/>
      <c r="U134" s="61"/>
      <c r="V134" s="62"/>
      <c r="W134" s="7"/>
      <c r="X134" s="61"/>
      <c r="Y134" s="62"/>
      <c r="Z134" s="7"/>
      <c r="AA134" s="61"/>
      <c r="AB134" s="62"/>
      <c r="AC134" s="7"/>
      <c r="AD134" s="61"/>
      <c r="AE134" s="62"/>
      <c r="AF134" s="7"/>
      <c r="AG134" s="61"/>
      <c r="AH134" s="62"/>
      <c r="AI134" s="7"/>
      <c r="AJ134" s="61"/>
      <c r="AK134" s="62"/>
      <c r="AL134" s="7"/>
      <c r="AM134" s="61"/>
      <c r="AN134" s="62"/>
      <c r="AO134" s="7"/>
      <c r="AP134" s="61"/>
      <c r="AQ134" s="62"/>
      <c r="AR134" s="7"/>
      <c r="AS134" s="61"/>
      <c r="AT134" s="62"/>
      <c r="AV134" s="63"/>
      <c r="AW134" s="64"/>
      <c r="AX134" s="65"/>
    </row>
    <row r="135" spans="2:50">
      <c r="B135" s="106"/>
      <c r="C135" s="79"/>
      <c r="D135" s="103"/>
      <c r="F135" s="103"/>
      <c r="H135" s="84"/>
      <c r="I135" s="8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V135" s="66"/>
      <c r="AW135" s="67"/>
      <c r="AX135" s="68"/>
    </row>
    <row r="136" spans="2:50">
      <c r="B136" s="106"/>
      <c r="C136" s="79">
        <v>71</v>
      </c>
      <c r="D136" s="103" t="s">
        <v>164</v>
      </c>
      <c r="F136" s="103" t="s">
        <v>165</v>
      </c>
      <c r="H136" s="86">
        <v>0.95</v>
      </c>
      <c r="I136" s="85" t="s">
        <v>28</v>
      </c>
      <c r="K136" s="7"/>
      <c r="L136" s="61"/>
      <c r="M136" s="62"/>
      <c r="N136" s="7"/>
      <c r="O136" s="61"/>
      <c r="P136" s="62"/>
      <c r="Q136" s="7"/>
      <c r="R136" s="61"/>
      <c r="S136" s="62"/>
      <c r="T136" s="7"/>
      <c r="U136" s="61"/>
      <c r="V136" s="62"/>
      <c r="W136" s="7"/>
      <c r="X136" s="61"/>
      <c r="Y136" s="62"/>
      <c r="Z136" s="7"/>
      <c r="AA136" s="61"/>
      <c r="AB136" s="62"/>
      <c r="AC136" s="7"/>
      <c r="AD136" s="61"/>
      <c r="AE136" s="62"/>
      <c r="AF136" s="7"/>
      <c r="AG136" s="61"/>
      <c r="AH136" s="62"/>
      <c r="AI136" s="7"/>
      <c r="AJ136" s="61"/>
      <c r="AK136" s="62"/>
      <c r="AL136" s="7"/>
      <c r="AM136" s="61"/>
      <c r="AN136" s="62"/>
      <c r="AO136" s="7"/>
      <c r="AP136" s="61"/>
      <c r="AQ136" s="62"/>
      <c r="AR136" s="7"/>
      <c r="AS136" s="61"/>
      <c r="AT136" s="62"/>
      <c r="AV136" s="63"/>
      <c r="AW136" s="64"/>
      <c r="AX136" s="65"/>
    </row>
    <row r="137" spans="2:50">
      <c r="B137" s="107"/>
      <c r="C137" s="79"/>
      <c r="D137" s="103"/>
      <c r="F137" s="103"/>
      <c r="H137" s="84"/>
      <c r="I137" s="8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V137" s="66"/>
      <c r="AW137" s="67"/>
      <c r="AX137" s="68"/>
    </row>
    <row r="138" spans="2:50" ht="6" customHeight="1">
      <c r="I138" s="8"/>
    </row>
    <row r="139" spans="2:50">
      <c r="B139" s="87" t="s">
        <v>166</v>
      </c>
      <c r="C139" s="77">
        <v>72</v>
      </c>
      <c r="D139" s="71" t="s">
        <v>167</v>
      </c>
      <c r="F139" s="71" t="s">
        <v>168</v>
      </c>
      <c r="H139" s="86">
        <v>0.98</v>
      </c>
      <c r="I139" s="85" t="s">
        <v>38</v>
      </c>
      <c r="K139" s="7"/>
      <c r="L139" s="61"/>
      <c r="M139" s="62"/>
      <c r="N139" s="7"/>
      <c r="O139" s="61"/>
      <c r="P139" s="62"/>
      <c r="Q139" s="7"/>
      <c r="R139" s="61"/>
      <c r="S139" s="62"/>
      <c r="T139" s="7"/>
      <c r="U139" s="61"/>
      <c r="V139" s="62"/>
      <c r="W139" s="7"/>
      <c r="X139" s="61"/>
      <c r="Y139" s="62"/>
      <c r="Z139" s="7"/>
      <c r="AA139" s="61"/>
      <c r="AB139" s="62"/>
      <c r="AC139" s="7"/>
      <c r="AD139" s="61"/>
      <c r="AE139" s="62"/>
      <c r="AF139" s="7"/>
      <c r="AG139" s="61"/>
      <c r="AH139" s="62"/>
      <c r="AI139" s="7"/>
      <c r="AJ139" s="61"/>
      <c r="AK139" s="62"/>
      <c r="AL139" s="7"/>
      <c r="AM139" s="61"/>
      <c r="AN139" s="62"/>
      <c r="AO139" s="7"/>
      <c r="AP139" s="61"/>
      <c r="AQ139" s="62"/>
      <c r="AR139" s="7"/>
      <c r="AS139" s="61"/>
      <c r="AT139" s="62"/>
      <c r="AV139" s="63"/>
      <c r="AW139" s="64"/>
      <c r="AX139" s="65"/>
    </row>
    <row r="140" spans="2:50">
      <c r="B140" s="87"/>
      <c r="C140" s="77"/>
      <c r="D140" s="71"/>
      <c r="F140" s="71"/>
      <c r="H140" s="84"/>
      <c r="I140" s="8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V140" s="66"/>
      <c r="AW140" s="67"/>
      <c r="AX140" s="68"/>
    </row>
    <row r="141" spans="2:50">
      <c r="B141" s="87"/>
      <c r="C141" s="77">
        <v>73</v>
      </c>
      <c r="D141" s="71" t="s">
        <v>169</v>
      </c>
      <c r="F141" s="71" t="s">
        <v>170</v>
      </c>
      <c r="H141" s="86">
        <v>0.95</v>
      </c>
      <c r="I141" s="85" t="s">
        <v>28</v>
      </c>
      <c r="K141" s="7"/>
      <c r="L141" s="61"/>
      <c r="M141" s="62"/>
      <c r="N141" s="7"/>
      <c r="O141" s="61"/>
      <c r="P141" s="62"/>
      <c r="Q141" s="7"/>
      <c r="R141" s="61"/>
      <c r="S141" s="62"/>
      <c r="T141" s="7"/>
      <c r="U141" s="61"/>
      <c r="V141" s="62"/>
      <c r="W141" s="7"/>
      <c r="X141" s="61"/>
      <c r="Y141" s="62"/>
      <c r="Z141" s="7"/>
      <c r="AA141" s="61"/>
      <c r="AB141" s="62"/>
      <c r="AC141" s="7"/>
      <c r="AD141" s="61"/>
      <c r="AE141" s="62"/>
      <c r="AF141" s="7"/>
      <c r="AG141" s="61"/>
      <c r="AH141" s="62"/>
      <c r="AI141" s="7"/>
      <c r="AJ141" s="61"/>
      <c r="AK141" s="62"/>
      <c r="AL141" s="7"/>
      <c r="AM141" s="61"/>
      <c r="AN141" s="62"/>
      <c r="AO141" s="7"/>
      <c r="AP141" s="61"/>
      <c r="AQ141" s="62"/>
      <c r="AR141" s="7"/>
      <c r="AS141" s="61"/>
      <c r="AT141" s="62"/>
      <c r="AV141" s="63"/>
      <c r="AW141" s="64"/>
      <c r="AX141" s="65"/>
    </row>
    <row r="142" spans="2:50">
      <c r="B142" s="87"/>
      <c r="C142" s="77"/>
      <c r="D142" s="71"/>
      <c r="F142" s="71"/>
      <c r="H142" s="84"/>
      <c r="I142" s="8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V142" s="66"/>
      <c r="AW142" s="67"/>
      <c r="AX142" s="68"/>
    </row>
    <row r="143" spans="2:50">
      <c r="B143" s="87"/>
      <c r="C143" s="102">
        <v>74</v>
      </c>
      <c r="D143" s="72" t="s">
        <v>171</v>
      </c>
      <c r="F143" s="72" t="s">
        <v>172</v>
      </c>
      <c r="H143" s="73" t="s">
        <v>173</v>
      </c>
      <c r="I143" s="74" t="s">
        <v>28</v>
      </c>
      <c r="K143" s="7"/>
      <c r="L143" s="61"/>
      <c r="M143" s="62"/>
      <c r="N143" s="7"/>
      <c r="O143" s="61"/>
      <c r="P143" s="62"/>
      <c r="Q143" s="7"/>
      <c r="R143" s="61"/>
      <c r="S143" s="62"/>
      <c r="T143" s="7"/>
      <c r="U143" s="61"/>
      <c r="V143" s="62"/>
      <c r="W143" s="7"/>
      <c r="X143" s="61"/>
      <c r="Y143" s="62"/>
      <c r="Z143" s="7"/>
      <c r="AA143" s="61"/>
      <c r="AB143" s="62"/>
      <c r="AC143" s="7"/>
      <c r="AD143" s="61"/>
      <c r="AE143" s="62"/>
      <c r="AF143" s="7"/>
      <c r="AG143" s="61"/>
      <c r="AH143" s="62"/>
      <c r="AI143" s="7"/>
      <c r="AJ143" s="61"/>
      <c r="AK143" s="62"/>
      <c r="AL143" s="7"/>
      <c r="AM143" s="61"/>
      <c r="AN143" s="62"/>
      <c r="AO143" s="7"/>
      <c r="AP143" s="61"/>
      <c r="AQ143" s="62"/>
      <c r="AR143" s="7"/>
      <c r="AS143" s="61"/>
      <c r="AT143" s="62"/>
      <c r="AV143" s="63"/>
      <c r="AW143" s="64"/>
      <c r="AX143" s="65"/>
    </row>
    <row r="144" spans="2:50">
      <c r="B144" s="87"/>
      <c r="C144" s="102"/>
      <c r="D144" s="72"/>
      <c r="F144" s="72"/>
      <c r="H144" s="73"/>
      <c r="I144" s="74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V144" s="66"/>
      <c r="AW144" s="67"/>
      <c r="AX144" s="68"/>
    </row>
    <row r="145" spans="2:50">
      <c r="B145" s="87"/>
      <c r="C145" s="77">
        <v>75</v>
      </c>
      <c r="D145" s="71" t="s">
        <v>174</v>
      </c>
      <c r="F145" s="71" t="s">
        <v>175</v>
      </c>
      <c r="H145" s="84" t="s">
        <v>176</v>
      </c>
      <c r="I145" s="85" t="s">
        <v>28</v>
      </c>
      <c r="K145" s="7"/>
      <c r="L145" s="61"/>
      <c r="M145" s="62"/>
      <c r="N145" s="7"/>
      <c r="O145" s="61"/>
      <c r="P145" s="62"/>
      <c r="Q145" s="7"/>
      <c r="R145" s="61"/>
      <c r="S145" s="62"/>
      <c r="T145" s="7"/>
      <c r="U145" s="61"/>
      <c r="V145" s="62"/>
      <c r="W145" s="7"/>
      <c r="X145" s="61"/>
      <c r="Y145" s="62"/>
      <c r="Z145" s="7"/>
      <c r="AA145" s="61"/>
      <c r="AB145" s="62"/>
      <c r="AC145" s="7"/>
      <c r="AD145" s="61"/>
      <c r="AE145" s="62"/>
      <c r="AF145" s="7"/>
      <c r="AG145" s="61"/>
      <c r="AH145" s="62"/>
      <c r="AI145" s="7"/>
      <c r="AJ145" s="61"/>
      <c r="AK145" s="62"/>
      <c r="AL145" s="7"/>
      <c r="AM145" s="61"/>
      <c r="AN145" s="62"/>
      <c r="AO145" s="7"/>
      <c r="AP145" s="61"/>
      <c r="AQ145" s="62"/>
      <c r="AR145" s="7"/>
      <c r="AS145" s="61"/>
      <c r="AT145" s="62"/>
      <c r="AV145" s="63"/>
      <c r="AW145" s="64"/>
      <c r="AX145" s="65"/>
    </row>
    <row r="146" spans="2:50">
      <c r="B146" s="87"/>
      <c r="C146" s="77"/>
      <c r="D146" s="71"/>
      <c r="F146" s="71"/>
      <c r="H146" s="84"/>
      <c r="I146" s="8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V146" s="66"/>
      <c r="AW146" s="67"/>
      <c r="AX146" s="68"/>
    </row>
    <row r="147" spans="2:50">
      <c r="B147" s="87"/>
      <c r="C147" s="77">
        <v>76</v>
      </c>
      <c r="D147" s="71" t="s">
        <v>177</v>
      </c>
      <c r="F147" s="71" t="s">
        <v>178</v>
      </c>
      <c r="H147" s="84" t="s">
        <v>179</v>
      </c>
      <c r="I147" s="85" t="s">
        <v>28</v>
      </c>
      <c r="K147" s="7"/>
      <c r="L147" s="61"/>
      <c r="M147" s="62"/>
      <c r="N147" s="7"/>
      <c r="O147" s="61"/>
      <c r="P147" s="62"/>
      <c r="Q147" s="7"/>
      <c r="R147" s="61"/>
      <c r="S147" s="62"/>
      <c r="T147" s="7"/>
      <c r="U147" s="61"/>
      <c r="V147" s="62"/>
      <c r="W147" s="7"/>
      <c r="X147" s="61"/>
      <c r="Y147" s="62"/>
      <c r="Z147" s="7"/>
      <c r="AA147" s="61"/>
      <c r="AB147" s="62"/>
      <c r="AC147" s="7"/>
      <c r="AD147" s="61"/>
      <c r="AE147" s="62"/>
      <c r="AF147" s="7"/>
      <c r="AG147" s="61"/>
      <c r="AH147" s="62"/>
      <c r="AI147" s="7"/>
      <c r="AJ147" s="61"/>
      <c r="AK147" s="62"/>
      <c r="AL147" s="7"/>
      <c r="AM147" s="61"/>
      <c r="AN147" s="62"/>
      <c r="AO147" s="7"/>
      <c r="AP147" s="61"/>
      <c r="AQ147" s="62"/>
      <c r="AR147" s="7"/>
      <c r="AS147" s="61"/>
      <c r="AT147" s="62"/>
      <c r="AV147" s="63"/>
      <c r="AW147" s="64"/>
      <c r="AX147" s="65"/>
    </row>
    <row r="148" spans="2:50">
      <c r="B148" s="87"/>
      <c r="C148" s="77"/>
      <c r="D148" s="71"/>
      <c r="F148" s="71"/>
      <c r="H148" s="84"/>
      <c r="I148" s="8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V148" s="66"/>
      <c r="AW148" s="67"/>
      <c r="AX148" s="68"/>
    </row>
    <row r="149" spans="2:50">
      <c r="B149" s="87"/>
      <c r="C149" s="93">
        <v>77</v>
      </c>
      <c r="D149" s="99" t="s">
        <v>63</v>
      </c>
      <c r="F149" s="99" t="s">
        <v>180</v>
      </c>
      <c r="H149" s="95">
        <v>1</v>
      </c>
      <c r="I149" s="97" t="s">
        <v>28</v>
      </c>
      <c r="K149" s="7"/>
      <c r="L149" s="61"/>
      <c r="M149" s="62"/>
      <c r="N149" s="7"/>
      <c r="O149" s="61"/>
      <c r="P149" s="62"/>
      <c r="Q149" s="7"/>
      <c r="R149" s="61"/>
      <c r="S149" s="62"/>
      <c r="T149" s="7"/>
      <c r="U149" s="61"/>
      <c r="V149" s="62"/>
      <c r="W149" s="7"/>
      <c r="X149" s="61"/>
      <c r="Y149" s="62"/>
      <c r="Z149" s="7"/>
      <c r="AA149" s="61"/>
      <c r="AB149" s="62"/>
      <c r="AC149" s="7"/>
      <c r="AD149" s="61"/>
      <c r="AE149" s="62"/>
      <c r="AF149" s="7"/>
      <c r="AG149" s="61"/>
      <c r="AH149" s="62"/>
      <c r="AI149" s="7"/>
      <c r="AJ149" s="61"/>
      <c r="AK149" s="62"/>
      <c r="AL149" s="7"/>
      <c r="AM149" s="61"/>
      <c r="AN149" s="62"/>
      <c r="AO149" s="7"/>
      <c r="AP149" s="61"/>
      <c r="AQ149" s="62"/>
      <c r="AR149" s="7"/>
      <c r="AS149" s="61"/>
      <c r="AT149" s="62"/>
      <c r="AV149" s="63"/>
      <c r="AW149" s="64"/>
      <c r="AX149" s="65"/>
    </row>
    <row r="150" spans="2:50">
      <c r="B150" s="87"/>
      <c r="C150" s="93"/>
      <c r="D150" s="99"/>
      <c r="F150" s="99"/>
      <c r="H150" s="96"/>
      <c r="I150" s="97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V150" s="66"/>
      <c r="AW150" s="67"/>
      <c r="AX150" s="68"/>
    </row>
    <row r="151" spans="2:50" ht="4.5" customHeight="1">
      <c r="I151" s="8"/>
    </row>
    <row r="152" spans="2:50">
      <c r="B152" s="69" t="s">
        <v>181</v>
      </c>
      <c r="C152" s="77">
        <v>78</v>
      </c>
      <c r="D152" s="71" t="s">
        <v>182</v>
      </c>
      <c r="F152" s="71" t="s">
        <v>183</v>
      </c>
      <c r="H152" s="84"/>
      <c r="I152" s="85" t="s">
        <v>28</v>
      </c>
      <c r="K152" s="7"/>
      <c r="L152" s="61"/>
      <c r="M152" s="62"/>
      <c r="N152" s="7"/>
      <c r="O152" s="61"/>
      <c r="P152" s="62"/>
      <c r="Q152" s="7"/>
      <c r="R152" s="61"/>
      <c r="S152" s="62"/>
      <c r="T152" s="7"/>
      <c r="U152" s="61"/>
      <c r="V152" s="62"/>
      <c r="W152" s="7"/>
      <c r="X152" s="61"/>
      <c r="Y152" s="62"/>
      <c r="Z152" s="7"/>
      <c r="AA152" s="61"/>
      <c r="AB152" s="62"/>
      <c r="AC152" s="7"/>
      <c r="AD152" s="61"/>
      <c r="AE152" s="62"/>
      <c r="AF152" s="7"/>
      <c r="AG152" s="61"/>
      <c r="AH152" s="62"/>
      <c r="AI152" s="7"/>
      <c r="AJ152" s="61"/>
      <c r="AK152" s="62"/>
      <c r="AL152" s="7"/>
      <c r="AM152" s="61"/>
      <c r="AN152" s="62"/>
      <c r="AO152" s="7"/>
      <c r="AP152" s="61"/>
      <c r="AQ152" s="62"/>
      <c r="AR152" s="7"/>
      <c r="AS152" s="61"/>
      <c r="AT152" s="62"/>
      <c r="AV152" s="63"/>
      <c r="AW152" s="64"/>
      <c r="AX152" s="65"/>
    </row>
    <row r="153" spans="2:50">
      <c r="B153" s="69"/>
      <c r="C153" s="77"/>
      <c r="D153" s="71"/>
      <c r="F153" s="71"/>
      <c r="H153" s="84"/>
      <c r="I153" s="8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V153" s="66"/>
      <c r="AW153" s="67"/>
      <c r="AX153" s="68"/>
    </row>
    <row r="154" spans="2:50">
      <c r="B154" s="69"/>
      <c r="C154" s="84">
        <v>79</v>
      </c>
      <c r="D154" s="88" t="s">
        <v>184</v>
      </c>
      <c r="F154" s="88" t="s">
        <v>185</v>
      </c>
      <c r="H154" s="84"/>
      <c r="I154" s="85" t="s">
        <v>28</v>
      </c>
      <c r="K154" s="7"/>
      <c r="L154" s="61"/>
      <c r="M154" s="62"/>
      <c r="N154" s="7"/>
      <c r="O154" s="61"/>
      <c r="P154" s="62"/>
      <c r="Q154" s="7"/>
      <c r="R154" s="61"/>
      <c r="S154" s="62"/>
      <c r="T154" s="7"/>
      <c r="U154" s="61"/>
      <c r="V154" s="62"/>
      <c r="W154" s="7"/>
      <c r="X154" s="61"/>
      <c r="Y154" s="62"/>
      <c r="Z154" s="7"/>
      <c r="AA154" s="61"/>
      <c r="AB154" s="62"/>
      <c r="AC154" s="7"/>
      <c r="AD154" s="61"/>
      <c r="AE154" s="62"/>
      <c r="AF154" s="7"/>
      <c r="AG154" s="61"/>
      <c r="AH154" s="62"/>
      <c r="AI154" s="7"/>
      <c r="AJ154" s="61"/>
      <c r="AK154" s="62"/>
      <c r="AL154" s="7"/>
      <c r="AM154" s="61"/>
      <c r="AN154" s="62"/>
      <c r="AO154" s="7"/>
      <c r="AP154" s="61"/>
      <c r="AQ154" s="62"/>
      <c r="AR154" s="7"/>
      <c r="AS154" s="61"/>
      <c r="AT154" s="62"/>
      <c r="AV154" s="63"/>
      <c r="AW154" s="64"/>
      <c r="AX154" s="65"/>
    </row>
    <row r="155" spans="2:50">
      <c r="B155" s="69"/>
      <c r="C155" s="84"/>
      <c r="D155" s="88"/>
      <c r="F155" s="88"/>
      <c r="H155" s="84"/>
      <c r="I155" s="8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V155" s="66"/>
      <c r="AW155" s="67"/>
      <c r="AX155" s="68"/>
    </row>
    <row r="156" spans="2:50" ht="5.25" customHeight="1">
      <c r="I156" s="8"/>
    </row>
    <row r="157" spans="2:50">
      <c r="B157" s="69" t="s">
        <v>273</v>
      </c>
      <c r="C157" s="79">
        <v>80</v>
      </c>
      <c r="D157" s="90" t="s">
        <v>186</v>
      </c>
      <c r="F157" s="90" t="s">
        <v>187</v>
      </c>
      <c r="H157" s="86">
        <v>0.95</v>
      </c>
      <c r="I157" s="85" t="s">
        <v>28</v>
      </c>
      <c r="K157" s="7"/>
      <c r="L157" s="61"/>
      <c r="M157" s="62"/>
      <c r="N157" s="7"/>
      <c r="O157" s="61"/>
      <c r="P157" s="62"/>
      <c r="Q157" s="7"/>
      <c r="R157" s="61"/>
      <c r="S157" s="62"/>
      <c r="T157" s="7"/>
      <c r="U157" s="61"/>
      <c r="V157" s="62"/>
      <c r="W157" s="7"/>
      <c r="X157" s="61"/>
      <c r="Y157" s="62"/>
      <c r="Z157" s="7"/>
      <c r="AA157" s="61"/>
      <c r="AB157" s="62"/>
      <c r="AC157" s="7"/>
      <c r="AD157" s="61"/>
      <c r="AE157" s="62"/>
      <c r="AF157" s="7"/>
      <c r="AG157" s="61"/>
      <c r="AH157" s="62"/>
      <c r="AI157" s="7"/>
      <c r="AJ157" s="61"/>
      <c r="AK157" s="62"/>
      <c r="AL157" s="7"/>
      <c r="AM157" s="61"/>
      <c r="AN157" s="62"/>
      <c r="AO157" s="7"/>
      <c r="AP157" s="61"/>
      <c r="AQ157" s="62"/>
      <c r="AR157" s="7"/>
      <c r="AS157" s="61"/>
      <c r="AT157" s="62"/>
      <c r="AV157" s="63"/>
      <c r="AW157" s="64"/>
      <c r="AX157" s="65"/>
    </row>
    <row r="158" spans="2:50">
      <c r="B158" s="69"/>
      <c r="C158" s="79"/>
      <c r="D158" s="90"/>
      <c r="F158" s="90"/>
      <c r="H158" s="84"/>
      <c r="I158" s="8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V158" s="66"/>
      <c r="AW158" s="67"/>
      <c r="AX158" s="68"/>
    </row>
    <row r="159" spans="2:50">
      <c r="B159" s="69"/>
      <c r="C159" s="100">
        <v>81</v>
      </c>
      <c r="D159" s="101" t="s">
        <v>188</v>
      </c>
      <c r="F159" s="101" t="s">
        <v>189</v>
      </c>
      <c r="H159" s="95">
        <v>0.55000000000000004</v>
      </c>
      <c r="I159" s="97" t="s">
        <v>28</v>
      </c>
      <c r="K159" s="7"/>
      <c r="L159" s="61"/>
      <c r="M159" s="62"/>
      <c r="N159" s="7"/>
      <c r="O159" s="61"/>
      <c r="P159" s="62"/>
      <c r="Q159" s="7"/>
      <c r="R159" s="61"/>
      <c r="S159" s="62"/>
      <c r="T159" s="7"/>
      <c r="U159" s="61"/>
      <c r="V159" s="62"/>
      <c r="W159" s="7"/>
      <c r="X159" s="61"/>
      <c r="Y159" s="62"/>
      <c r="Z159" s="7"/>
      <c r="AA159" s="61"/>
      <c r="AB159" s="62"/>
      <c r="AC159" s="7"/>
      <c r="AD159" s="61"/>
      <c r="AE159" s="62"/>
      <c r="AF159" s="7"/>
      <c r="AG159" s="61"/>
      <c r="AH159" s="62"/>
      <c r="AI159" s="7"/>
      <c r="AJ159" s="61"/>
      <c r="AK159" s="62"/>
      <c r="AL159" s="7"/>
      <c r="AM159" s="61"/>
      <c r="AN159" s="62"/>
      <c r="AO159" s="7"/>
      <c r="AP159" s="61"/>
      <c r="AQ159" s="62"/>
      <c r="AR159" s="7"/>
      <c r="AS159" s="61"/>
      <c r="AT159" s="62"/>
      <c r="AV159" s="63"/>
      <c r="AW159" s="64"/>
      <c r="AX159" s="65"/>
    </row>
    <row r="160" spans="2:50">
      <c r="B160" s="69"/>
      <c r="C160" s="100"/>
      <c r="D160" s="101"/>
      <c r="F160" s="101"/>
      <c r="H160" s="96"/>
      <c r="I160" s="97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V160" s="66"/>
      <c r="AW160" s="67"/>
      <c r="AX160" s="68"/>
    </row>
    <row r="161" spans="2:50" ht="7.5" customHeight="1">
      <c r="I161" s="8"/>
    </row>
    <row r="162" spans="2:50">
      <c r="B162" s="69" t="s">
        <v>190</v>
      </c>
      <c r="C162" s="77">
        <v>82</v>
      </c>
      <c r="D162" s="90" t="s">
        <v>191</v>
      </c>
      <c r="F162" s="90" t="s">
        <v>192</v>
      </c>
      <c r="H162" s="86">
        <v>0.95</v>
      </c>
      <c r="I162" s="85" t="s">
        <v>38</v>
      </c>
      <c r="K162" s="7"/>
      <c r="L162" s="61"/>
      <c r="M162" s="62"/>
      <c r="N162" s="7"/>
      <c r="O162" s="61"/>
      <c r="P162" s="62"/>
      <c r="Q162" s="7"/>
      <c r="R162" s="61"/>
      <c r="S162" s="62"/>
      <c r="T162" s="7"/>
      <c r="U162" s="61"/>
      <c r="V162" s="62"/>
      <c r="W162" s="7"/>
      <c r="X162" s="61"/>
      <c r="Y162" s="62"/>
      <c r="Z162" s="7"/>
      <c r="AA162" s="61"/>
      <c r="AB162" s="62"/>
      <c r="AC162" s="7"/>
      <c r="AD162" s="61"/>
      <c r="AE162" s="62"/>
      <c r="AF162" s="7"/>
      <c r="AG162" s="61"/>
      <c r="AH162" s="62"/>
      <c r="AI162" s="7"/>
      <c r="AJ162" s="61"/>
      <c r="AK162" s="62"/>
      <c r="AL162" s="7"/>
      <c r="AM162" s="61"/>
      <c r="AN162" s="62"/>
      <c r="AO162" s="7"/>
      <c r="AP162" s="61"/>
      <c r="AQ162" s="62"/>
      <c r="AR162" s="7"/>
      <c r="AS162" s="61"/>
      <c r="AT162" s="62"/>
      <c r="AV162" s="63"/>
      <c r="AW162" s="64"/>
      <c r="AX162" s="65"/>
    </row>
    <row r="163" spans="2:50">
      <c r="B163" s="69"/>
      <c r="C163" s="77"/>
      <c r="D163" s="90"/>
      <c r="F163" s="90"/>
      <c r="H163" s="84"/>
      <c r="I163" s="85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V163" s="66"/>
      <c r="AW163" s="67"/>
      <c r="AX163" s="68"/>
    </row>
    <row r="164" spans="2:50">
      <c r="B164" s="69"/>
      <c r="C164" s="77">
        <v>83</v>
      </c>
      <c r="D164" s="90" t="s">
        <v>193</v>
      </c>
      <c r="F164" s="90" t="s">
        <v>194</v>
      </c>
      <c r="H164" s="86">
        <v>0.9</v>
      </c>
      <c r="I164" s="85" t="s">
        <v>28</v>
      </c>
      <c r="K164" s="7"/>
      <c r="L164" s="61"/>
      <c r="M164" s="62"/>
      <c r="N164" s="7"/>
      <c r="O164" s="61"/>
      <c r="P164" s="62"/>
      <c r="Q164" s="7"/>
      <c r="R164" s="61"/>
      <c r="S164" s="62"/>
      <c r="T164" s="7"/>
      <c r="U164" s="61"/>
      <c r="V164" s="62"/>
      <c r="W164" s="7"/>
      <c r="X164" s="61"/>
      <c r="Y164" s="62"/>
      <c r="Z164" s="7"/>
      <c r="AA164" s="61"/>
      <c r="AB164" s="62"/>
      <c r="AC164" s="7"/>
      <c r="AD164" s="61"/>
      <c r="AE164" s="62"/>
      <c r="AF164" s="7"/>
      <c r="AG164" s="61"/>
      <c r="AH164" s="62"/>
      <c r="AI164" s="7"/>
      <c r="AJ164" s="61"/>
      <c r="AK164" s="62"/>
      <c r="AL164" s="7"/>
      <c r="AM164" s="61"/>
      <c r="AN164" s="62"/>
      <c r="AO164" s="7"/>
      <c r="AP164" s="61"/>
      <c r="AQ164" s="62"/>
      <c r="AR164" s="7"/>
      <c r="AS164" s="61"/>
      <c r="AT164" s="62"/>
      <c r="AV164" s="63"/>
      <c r="AW164" s="64"/>
      <c r="AX164" s="65"/>
    </row>
    <row r="165" spans="2:50">
      <c r="B165" s="69"/>
      <c r="C165" s="77"/>
      <c r="D165" s="90"/>
      <c r="F165" s="90"/>
      <c r="H165" s="84"/>
      <c r="I165" s="8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V165" s="66"/>
      <c r="AW165" s="67"/>
      <c r="AX165" s="68"/>
    </row>
    <row r="166" spans="2:50">
      <c r="B166" s="69"/>
      <c r="C166" s="77">
        <v>84</v>
      </c>
      <c r="D166" s="90" t="s">
        <v>195</v>
      </c>
      <c r="F166" s="90" t="s">
        <v>196</v>
      </c>
      <c r="H166" s="86">
        <v>0.85</v>
      </c>
      <c r="I166" s="85" t="s">
        <v>38</v>
      </c>
      <c r="K166" s="7"/>
      <c r="L166" s="61"/>
      <c r="M166" s="62"/>
      <c r="N166" s="7"/>
      <c r="O166" s="61"/>
      <c r="P166" s="62"/>
      <c r="Q166" s="7"/>
      <c r="R166" s="61"/>
      <c r="S166" s="62"/>
      <c r="T166" s="7"/>
      <c r="U166" s="61"/>
      <c r="V166" s="62"/>
      <c r="W166" s="7"/>
      <c r="X166" s="61"/>
      <c r="Y166" s="62"/>
      <c r="Z166" s="7"/>
      <c r="AA166" s="61"/>
      <c r="AB166" s="62"/>
      <c r="AC166" s="7"/>
      <c r="AD166" s="61"/>
      <c r="AE166" s="62"/>
      <c r="AF166" s="7"/>
      <c r="AG166" s="61"/>
      <c r="AH166" s="62"/>
      <c r="AI166" s="7"/>
      <c r="AJ166" s="61"/>
      <c r="AK166" s="62"/>
      <c r="AL166" s="7"/>
      <c r="AM166" s="61"/>
      <c r="AN166" s="62"/>
      <c r="AO166" s="7"/>
      <c r="AP166" s="61"/>
      <c r="AQ166" s="62"/>
      <c r="AR166" s="7"/>
      <c r="AS166" s="61"/>
      <c r="AT166" s="62"/>
      <c r="AV166" s="63"/>
      <c r="AW166" s="64"/>
      <c r="AX166" s="65"/>
    </row>
    <row r="167" spans="2:50">
      <c r="B167" s="69"/>
      <c r="C167" s="77"/>
      <c r="D167" s="90"/>
      <c r="F167" s="90"/>
      <c r="H167" s="84"/>
      <c r="I167" s="8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V167" s="66"/>
      <c r="AW167" s="67"/>
      <c r="AX167" s="68"/>
    </row>
    <row r="168" spans="2:50">
      <c r="B168" s="69"/>
      <c r="C168" s="77">
        <v>85</v>
      </c>
      <c r="D168" s="90" t="s">
        <v>197</v>
      </c>
      <c r="F168" s="90" t="s">
        <v>198</v>
      </c>
      <c r="H168" s="86">
        <v>0.85</v>
      </c>
      <c r="I168" s="85" t="s">
        <v>28</v>
      </c>
      <c r="K168" s="7"/>
      <c r="L168" s="61"/>
      <c r="M168" s="62"/>
      <c r="N168" s="7"/>
      <c r="O168" s="61"/>
      <c r="P168" s="62"/>
      <c r="Q168" s="7"/>
      <c r="R168" s="61"/>
      <c r="S168" s="62"/>
      <c r="T168" s="7"/>
      <c r="U168" s="61"/>
      <c r="V168" s="62"/>
      <c r="W168" s="7"/>
      <c r="X168" s="61"/>
      <c r="Y168" s="62"/>
      <c r="Z168" s="7"/>
      <c r="AA168" s="61"/>
      <c r="AB168" s="62"/>
      <c r="AC168" s="7"/>
      <c r="AD168" s="61"/>
      <c r="AE168" s="62"/>
      <c r="AF168" s="7"/>
      <c r="AG168" s="61"/>
      <c r="AH168" s="62"/>
      <c r="AI168" s="7"/>
      <c r="AJ168" s="61"/>
      <c r="AK168" s="62"/>
      <c r="AL168" s="7"/>
      <c r="AM168" s="61"/>
      <c r="AN168" s="62"/>
      <c r="AO168" s="7"/>
      <c r="AP168" s="61"/>
      <c r="AQ168" s="62"/>
      <c r="AR168" s="7"/>
      <c r="AS168" s="61"/>
      <c r="AT168" s="62"/>
      <c r="AV168" s="63"/>
      <c r="AW168" s="64"/>
      <c r="AX168" s="65"/>
    </row>
    <row r="169" spans="2:50">
      <c r="B169" s="69"/>
      <c r="C169" s="77"/>
      <c r="D169" s="90"/>
      <c r="F169" s="90"/>
      <c r="H169" s="84"/>
      <c r="I169" s="8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V169" s="66"/>
      <c r="AW169" s="67"/>
      <c r="AX169" s="68"/>
    </row>
    <row r="170" spans="2:50">
      <c r="B170" s="69"/>
      <c r="C170" s="77">
        <v>86</v>
      </c>
      <c r="D170" s="90" t="s">
        <v>199</v>
      </c>
      <c r="F170" s="90" t="s">
        <v>200</v>
      </c>
      <c r="H170" s="86">
        <v>0.85</v>
      </c>
      <c r="I170" s="85" t="s">
        <v>28</v>
      </c>
      <c r="K170" s="7"/>
      <c r="L170" s="61"/>
      <c r="M170" s="62"/>
      <c r="N170" s="7"/>
      <c r="O170" s="61"/>
      <c r="P170" s="62"/>
      <c r="Q170" s="7"/>
      <c r="R170" s="61"/>
      <c r="S170" s="62"/>
      <c r="T170" s="7"/>
      <c r="U170" s="61"/>
      <c r="V170" s="62"/>
      <c r="W170" s="7"/>
      <c r="X170" s="61"/>
      <c r="Y170" s="62"/>
      <c r="Z170" s="7"/>
      <c r="AA170" s="61"/>
      <c r="AB170" s="62"/>
      <c r="AC170" s="7"/>
      <c r="AD170" s="61"/>
      <c r="AE170" s="62"/>
      <c r="AF170" s="7"/>
      <c r="AG170" s="61"/>
      <c r="AH170" s="62"/>
      <c r="AI170" s="7"/>
      <c r="AJ170" s="61"/>
      <c r="AK170" s="62"/>
      <c r="AL170" s="7"/>
      <c r="AM170" s="61"/>
      <c r="AN170" s="62"/>
      <c r="AO170" s="7"/>
      <c r="AP170" s="61"/>
      <c r="AQ170" s="62"/>
      <c r="AR170" s="7"/>
      <c r="AS170" s="61"/>
      <c r="AT170" s="62"/>
      <c r="AV170" s="63"/>
      <c r="AW170" s="64"/>
      <c r="AX170" s="65"/>
    </row>
    <row r="171" spans="2:50">
      <c r="B171" s="69"/>
      <c r="C171" s="77"/>
      <c r="D171" s="90"/>
      <c r="F171" s="90"/>
      <c r="H171" s="84"/>
      <c r="I171" s="8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V171" s="66"/>
      <c r="AW171" s="67"/>
      <c r="AX171" s="68"/>
    </row>
    <row r="172" spans="2:50" ht="6.75" customHeight="1">
      <c r="I172" s="8"/>
    </row>
    <row r="173" spans="2:50">
      <c r="B173" s="69" t="s">
        <v>201</v>
      </c>
      <c r="C173" s="77">
        <v>87</v>
      </c>
      <c r="D173" s="71" t="s">
        <v>202</v>
      </c>
      <c r="F173" s="71" t="s">
        <v>203</v>
      </c>
      <c r="H173" s="86">
        <v>0.95</v>
      </c>
      <c r="I173" s="85" t="s">
        <v>38</v>
      </c>
      <c r="K173" s="7"/>
      <c r="L173" s="61"/>
      <c r="M173" s="62"/>
      <c r="N173" s="7"/>
      <c r="O173" s="61"/>
      <c r="P173" s="62"/>
      <c r="Q173" s="7"/>
      <c r="R173" s="61"/>
      <c r="S173" s="62"/>
      <c r="T173" s="7"/>
      <c r="U173" s="61"/>
      <c r="V173" s="62"/>
      <c r="W173" s="7"/>
      <c r="X173" s="61"/>
      <c r="Y173" s="62"/>
      <c r="Z173" s="7"/>
      <c r="AA173" s="61"/>
      <c r="AB173" s="62"/>
      <c r="AC173" s="7"/>
      <c r="AD173" s="61"/>
      <c r="AE173" s="62"/>
      <c r="AF173" s="7"/>
      <c r="AG173" s="61"/>
      <c r="AH173" s="62"/>
      <c r="AI173" s="7"/>
      <c r="AJ173" s="61"/>
      <c r="AK173" s="62"/>
      <c r="AL173" s="7"/>
      <c r="AM173" s="61"/>
      <c r="AN173" s="62"/>
      <c r="AO173" s="7"/>
      <c r="AP173" s="61"/>
      <c r="AQ173" s="62"/>
      <c r="AR173" s="7"/>
      <c r="AS173" s="61"/>
      <c r="AT173" s="62"/>
      <c r="AV173" s="63"/>
      <c r="AW173" s="64"/>
      <c r="AX173" s="65"/>
    </row>
    <row r="174" spans="2:50">
      <c r="B174" s="69"/>
      <c r="C174" s="77"/>
      <c r="D174" s="71"/>
      <c r="F174" s="71"/>
      <c r="H174" s="84"/>
      <c r="I174" s="8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V174" s="66"/>
      <c r="AW174" s="67"/>
      <c r="AX174" s="68"/>
    </row>
    <row r="175" spans="2:50">
      <c r="B175" s="69"/>
      <c r="C175" s="77">
        <v>88</v>
      </c>
      <c r="D175" s="71" t="s">
        <v>204</v>
      </c>
      <c r="F175" s="71" t="s">
        <v>205</v>
      </c>
      <c r="H175" s="86">
        <v>0.85</v>
      </c>
      <c r="I175" s="85" t="s">
        <v>28</v>
      </c>
      <c r="K175" s="7"/>
      <c r="L175" s="61"/>
      <c r="M175" s="62"/>
      <c r="N175" s="7"/>
      <c r="O175" s="61"/>
      <c r="P175" s="62"/>
      <c r="Q175" s="7"/>
      <c r="R175" s="61"/>
      <c r="S175" s="62"/>
      <c r="T175" s="7"/>
      <c r="U175" s="61"/>
      <c r="V175" s="62"/>
      <c r="W175" s="7"/>
      <c r="X175" s="61"/>
      <c r="Y175" s="62"/>
      <c r="Z175" s="7"/>
      <c r="AA175" s="61"/>
      <c r="AB175" s="62"/>
      <c r="AC175" s="7"/>
      <c r="AD175" s="61"/>
      <c r="AE175" s="62"/>
      <c r="AF175" s="7"/>
      <c r="AG175" s="61"/>
      <c r="AH175" s="62"/>
      <c r="AI175" s="7"/>
      <c r="AJ175" s="61"/>
      <c r="AK175" s="62"/>
      <c r="AL175" s="7"/>
      <c r="AM175" s="61"/>
      <c r="AN175" s="62"/>
      <c r="AO175" s="7"/>
      <c r="AP175" s="61"/>
      <c r="AQ175" s="62"/>
      <c r="AR175" s="7"/>
      <c r="AS175" s="61"/>
      <c r="AT175" s="62"/>
      <c r="AV175" s="63"/>
      <c r="AW175" s="64"/>
      <c r="AX175" s="65"/>
    </row>
    <row r="176" spans="2:50">
      <c r="B176" s="69"/>
      <c r="C176" s="77"/>
      <c r="D176" s="71"/>
      <c r="F176" s="71"/>
      <c r="H176" s="84"/>
      <c r="I176" s="8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V176" s="66"/>
      <c r="AW176" s="67"/>
      <c r="AX176" s="68"/>
    </row>
    <row r="177" spans="2:50" ht="19.5" customHeight="1">
      <c r="B177" s="69"/>
      <c r="C177" s="77">
        <v>89</v>
      </c>
      <c r="D177" s="71" t="s">
        <v>206</v>
      </c>
      <c r="F177" s="71" t="s">
        <v>207</v>
      </c>
      <c r="H177" s="86">
        <v>0.9</v>
      </c>
      <c r="I177" s="85" t="s">
        <v>28</v>
      </c>
      <c r="K177" s="7"/>
      <c r="L177" s="61"/>
      <c r="M177" s="62"/>
      <c r="N177" s="7"/>
      <c r="O177" s="61"/>
      <c r="P177" s="62"/>
      <c r="Q177" s="7"/>
      <c r="R177" s="61"/>
      <c r="S177" s="62"/>
      <c r="T177" s="7"/>
      <c r="U177" s="61"/>
      <c r="V177" s="62"/>
      <c r="W177" s="7"/>
      <c r="X177" s="61"/>
      <c r="Y177" s="62"/>
      <c r="Z177" s="7"/>
      <c r="AA177" s="61"/>
      <c r="AB177" s="62"/>
      <c r="AC177" s="7"/>
      <c r="AD177" s="61"/>
      <c r="AE177" s="62"/>
      <c r="AF177" s="7"/>
      <c r="AG177" s="61"/>
      <c r="AH177" s="62"/>
      <c r="AI177" s="7"/>
      <c r="AJ177" s="61"/>
      <c r="AK177" s="62"/>
      <c r="AL177" s="7"/>
      <c r="AM177" s="61"/>
      <c r="AN177" s="62"/>
      <c r="AO177" s="7"/>
      <c r="AP177" s="61"/>
      <c r="AQ177" s="62"/>
      <c r="AR177" s="7"/>
      <c r="AS177" s="61"/>
      <c r="AT177" s="62"/>
      <c r="AV177" s="63"/>
      <c r="AW177" s="64"/>
      <c r="AX177" s="65"/>
    </row>
    <row r="178" spans="2:50" ht="19.5" customHeight="1">
      <c r="B178" s="69"/>
      <c r="C178" s="77"/>
      <c r="D178" s="71"/>
      <c r="F178" s="71"/>
      <c r="H178" s="84"/>
      <c r="I178" s="8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V178" s="66"/>
      <c r="AW178" s="67"/>
      <c r="AX178" s="68"/>
    </row>
    <row r="179" spans="2:50" ht="6.75" customHeight="1">
      <c r="I179" s="8"/>
    </row>
    <row r="180" spans="2:50">
      <c r="B180" s="69" t="s">
        <v>208</v>
      </c>
      <c r="C180" s="96">
        <v>90</v>
      </c>
      <c r="D180" s="99" t="s">
        <v>209</v>
      </c>
      <c r="F180" s="99" t="s">
        <v>210</v>
      </c>
      <c r="H180" s="95">
        <v>0.95</v>
      </c>
      <c r="I180" s="97" t="s">
        <v>38</v>
      </c>
      <c r="K180" s="7"/>
      <c r="L180" s="61"/>
      <c r="M180" s="62"/>
      <c r="N180" s="7"/>
      <c r="O180" s="61"/>
      <c r="P180" s="62"/>
      <c r="Q180" s="7"/>
      <c r="R180" s="61"/>
      <c r="S180" s="62"/>
      <c r="T180" s="7"/>
      <c r="U180" s="61"/>
      <c r="V180" s="62"/>
      <c r="W180" s="7"/>
      <c r="X180" s="61"/>
      <c r="Y180" s="62"/>
      <c r="Z180" s="7"/>
      <c r="AA180" s="61"/>
      <c r="AB180" s="62"/>
      <c r="AC180" s="7"/>
      <c r="AD180" s="61"/>
      <c r="AE180" s="62"/>
      <c r="AF180" s="7"/>
      <c r="AG180" s="61"/>
      <c r="AH180" s="62"/>
      <c r="AI180" s="7"/>
      <c r="AJ180" s="61"/>
      <c r="AK180" s="62"/>
      <c r="AL180" s="7"/>
      <c r="AM180" s="61"/>
      <c r="AN180" s="62"/>
      <c r="AO180" s="7"/>
      <c r="AP180" s="61"/>
      <c r="AQ180" s="62"/>
      <c r="AR180" s="7"/>
      <c r="AS180" s="61"/>
      <c r="AT180" s="62"/>
      <c r="AV180" s="63"/>
      <c r="AW180" s="64"/>
      <c r="AX180" s="65"/>
    </row>
    <row r="181" spans="2:50">
      <c r="B181" s="69"/>
      <c r="C181" s="96"/>
      <c r="D181" s="99"/>
      <c r="F181" s="99"/>
      <c r="H181" s="96"/>
      <c r="I181" s="97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V181" s="66"/>
      <c r="AW181" s="67"/>
      <c r="AX181" s="68"/>
    </row>
    <row r="182" spans="2:50" ht="19.5" customHeight="1">
      <c r="B182" s="69"/>
      <c r="C182" s="93">
        <v>91</v>
      </c>
      <c r="D182" s="94" t="s">
        <v>211</v>
      </c>
      <c r="F182" s="94" t="s">
        <v>212</v>
      </c>
      <c r="H182" s="95">
        <v>0.85</v>
      </c>
      <c r="I182" s="97" t="s">
        <v>28</v>
      </c>
      <c r="K182" s="7"/>
      <c r="L182" s="61"/>
      <c r="M182" s="62"/>
      <c r="N182" s="7"/>
      <c r="O182" s="61"/>
      <c r="P182" s="62"/>
      <c r="Q182" s="7"/>
      <c r="R182" s="61"/>
      <c r="S182" s="62"/>
      <c r="T182" s="7"/>
      <c r="U182" s="61"/>
      <c r="V182" s="62"/>
      <c r="W182" s="7"/>
      <c r="X182" s="61"/>
      <c r="Y182" s="62"/>
      <c r="Z182" s="7"/>
      <c r="AA182" s="61"/>
      <c r="AB182" s="62"/>
      <c r="AC182" s="7"/>
      <c r="AD182" s="61"/>
      <c r="AE182" s="62"/>
      <c r="AF182" s="7"/>
      <c r="AG182" s="61"/>
      <c r="AH182" s="62"/>
      <c r="AI182" s="7"/>
      <c r="AJ182" s="61"/>
      <c r="AK182" s="62"/>
      <c r="AL182" s="7"/>
      <c r="AM182" s="61"/>
      <c r="AN182" s="62"/>
      <c r="AO182" s="7"/>
      <c r="AP182" s="61"/>
      <c r="AQ182" s="62"/>
      <c r="AR182" s="7"/>
      <c r="AS182" s="61"/>
      <c r="AT182" s="62"/>
      <c r="AV182" s="63"/>
      <c r="AW182" s="64"/>
      <c r="AX182" s="65"/>
    </row>
    <row r="183" spans="2:50" ht="19.5" customHeight="1">
      <c r="B183" s="69"/>
      <c r="C183" s="93"/>
      <c r="D183" s="94"/>
      <c r="F183" s="94"/>
      <c r="H183" s="96"/>
      <c r="I183" s="97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1"/>
      <c r="AA183" s="98"/>
      <c r="AB183" s="62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V183" s="66"/>
      <c r="AW183" s="67"/>
      <c r="AX183" s="68"/>
    </row>
    <row r="184" spans="2:50" ht="20.25" customHeight="1">
      <c r="B184" s="69"/>
      <c r="C184" s="93">
        <v>92</v>
      </c>
      <c r="D184" s="94" t="s">
        <v>213</v>
      </c>
      <c r="F184" s="94" t="s">
        <v>274</v>
      </c>
      <c r="H184" s="95">
        <v>0.9</v>
      </c>
      <c r="I184" s="97" t="s">
        <v>28</v>
      </c>
      <c r="K184" s="7"/>
      <c r="L184" s="61"/>
      <c r="M184" s="62"/>
      <c r="N184" s="7"/>
      <c r="O184" s="61"/>
      <c r="P184" s="62"/>
      <c r="Q184" s="7"/>
      <c r="R184" s="61"/>
      <c r="S184" s="62"/>
      <c r="T184" s="7"/>
      <c r="U184" s="61"/>
      <c r="V184" s="62"/>
      <c r="W184" s="7"/>
      <c r="X184" s="61"/>
      <c r="Y184" s="62"/>
      <c r="Z184" s="7"/>
      <c r="AA184" s="61"/>
      <c r="AB184" s="62"/>
      <c r="AC184" s="7"/>
      <c r="AD184" s="61"/>
      <c r="AE184" s="62"/>
      <c r="AF184" s="7"/>
      <c r="AG184" s="61"/>
      <c r="AH184" s="62"/>
      <c r="AI184" s="7"/>
      <c r="AJ184" s="61"/>
      <c r="AK184" s="62"/>
      <c r="AL184" s="7"/>
      <c r="AM184" s="61"/>
      <c r="AN184" s="62"/>
      <c r="AO184" s="7"/>
      <c r="AP184" s="61"/>
      <c r="AQ184" s="62"/>
      <c r="AR184" s="7"/>
      <c r="AS184" s="61"/>
      <c r="AT184" s="62"/>
      <c r="AV184" s="63"/>
      <c r="AW184" s="64"/>
      <c r="AX184" s="65"/>
    </row>
    <row r="185" spans="2:50" ht="20.25" customHeight="1">
      <c r="B185" s="69"/>
      <c r="C185" s="93"/>
      <c r="D185" s="94"/>
      <c r="F185" s="94"/>
      <c r="H185" s="96"/>
      <c r="I185" s="97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V185" s="66"/>
      <c r="AW185" s="67"/>
      <c r="AX185" s="68"/>
    </row>
    <row r="186" spans="2:50" ht="6.75" customHeight="1">
      <c r="I186" s="8"/>
    </row>
    <row r="187" spans="2:50">
      <c r="B187" s="69" t="s">
        <v>214</v>
      </c>
      <c r="C187" s="77">
        <v>93</v>
      </c>
      <c r="D187" s="71" t="s">
        <v>215</v>
      </c>
      <c r="F187" s="71" t="s">
        <v>216</v>
      </c>
      <c r="H187" s="86">
        <v>0.85</v>
      </c>
      <c r="I187" s="85" t="s">
        <v>28</v>
      </c>
      <c r="K187" s="7"/>
      <c r="L187" s="61"/>
      <c r="M187" s="62"/>
      <c r="N187" s="7"/>
      <c r="O187" s="61"/>
      <c r="P187" s="62"/>
      <c r="Q187" s="7"/>
      <c r="R187" s="61"/>
      <c r="S187" s="62"/>
      <c r="T187" s="7"/>
      <c r="U187" s="61"/>
      <c r="V187" s="62"/>
      <c r="W187" s="7"/>
      <c r="X187" s="61"/>
      <c r="Y187" s="62"/>
      <c r="Z187" s="7"/>
      <c r="AA187" s="61"/>
      <c r="AB187" s="62"/>
      <c r="AC187" s="7"/>
      <c r="AD187" s="61"/>
      <c r="AE187" s="62"/>
      <c r="AF187" s="7"/>
      <c r="AG187" s="61"/>
      <c r="AH187" s="62"/>
      <c r="AI187" s="7"/>
      <c r="AJ187" s="61"/>
      <c r="AK187" s="62"/>
      <c r="AL187" s="7"/>
      <c r="AM187" s="61"/>
      <c r="AN187" s="62"/>
      <c r="AO187" s="7"/>
      <c r="AP187" s="61"/>
      <c r="AQ187" s="62"/>
      <c r="AR187" s="7"/>
      <c r="AS187" s="61"/>
      <c r="AT187" s="62"/>
      <c r="AV187" s="63"/>
      <c r="AW187" s="64"/>
      <c r="AX187" s="65"/>
    </row>
    <row r="188" spans="2:50">
      <c r="B188" s="69"/>
      <c r="C188" s="77"/>
      <c r="D188" s="71"/>
      <c r="F188" s="71"/>
      <c r="H188" s="84"/>
      <c r="I188" s="8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V188" s="66"/>
      <c r="AW188" s="67"/>
      <c r="AX188" s="68"/>
    </row>
    <row r="189" spans="2:50">
      <c r="B189" s="69"/>
      <c r="C189" s="79">
        <v>94</v>
      </c>
      <c r="D189" s="71" t="s">
        <v>217</v>
      </c>
      <c r="F189" s="71" t="s">
        <v>218</v>
      </c>
      <c r="H189" s="86">
        <v>0.85</v>
      </c>
      <c r="I189" s="85" t="s">
        <v>28</v>
      </c>
      <c r="K189" s="7"/>
      <c r="L189" s="61"/>
      <c r="M189" s="62"/>
      <c r="N189" s="7"/>
      <c r="O189" s="61"/>
      <c r="P189" s="62"/>
      <c r="Q189" s="7"/>
      <c r="R189" s="61"/>
      <c r="S189" s="62"/>
      <c r="T189" s="7"/>
      <c r="U189" s="61"/>
      <c r="V189" s="62"/>
      <c r="W189" s="7"/>
      <c r="X189" s="61"/>
      <c r="Y189" s="62"/>
      <c r="Z189" s="7"/>
      <c r="AA189" s="61"/>
      <c r="AB189" s="62"/>
      <c r="AC189" s="7"/>
      <c r="AD189" s="61"/>
      <c r="AE189" s="62"/>
      <c r="AF189" s="7"/>
      <c r="AG189" s="61"/>
      <c r="AH189" s="62"/>
      <c r="AI189" s="7"/>
      <c r="AJ189" s="61"/>
      <c r="AK189" s="62"/>
      <c r="AL189" s="7"/>
      <c r="AM189" s="61"/>
      <c r="AN189" s="62"/>
      <c r="AO189" s="7"/>
      <c r="AP189" s="61"/>
      <c r="AQ189" s="62"/>
      <c r="AR189" s="7"/>
      <c r="AS189" s="61"/>
      <c r="AT189" s="62"/>
      <c r="AV189" s="63"/>
      <c r="AW189" s="64"/>
      <c r="AX189" s="65"/>
    </row>
    <row r="190" spans="2:50">
      <c r="B190" s="69"/>
      <c r="C190" s="79"/>
      <c r="D190" s="71"/>
      <c r="F190" s="71"/>
      <c r="H190" s="84"/>
      <c r="I190" s="8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V190" s="66"/>
      <c r="AW190" s="67"/>
      <c r="AX190" s="68"/>
    </row>
    <row r="191" spans="2:50">
      <c r="B191" s="69"/>
      <c r="C191" s="79">
        <v>95</v>
      </c>
      <c r="D191" s="71" t="s">
        <v>219</v>
      </c>
      <c r="F191" s="71" t="s">
        <v>220</v>
      </c>
      <c r="H191" s="86">
        <v>0.85</v>
      </c>
      <c r="I191" s="85" t="s">
        <v>28</v>
      </c>
      <c r="K191" s="7"/>
      <c r="L191" s="61"/>
      <c r="M191" s="62"/>
      <c r="N191" s="7"/>
      <c r="O191" s="61"/>
      <c r="P191" s="62"/>
      <c r="Q191" s="7"/>
      <c r="R191" s="61"/>
      <c r="S191" s="62"/>
      <c r="T191" s="7"/>
      <c r="U191" s="61"/>
      <c r="V191" s="62"/>
      <c r="W191" s="7"/>
      <c r="X191" s="61"/>
      <c r="Y191" s="62"/>
      <c r="Z191" s="7"/>
      <c r="AA191" s="61"/>
      <c r="AB191" s="62"/>
      <c r="AC191" s="7"/>
      <c r="AD191" s="61"/>
      <c r="AE191" s="62"/>
      <c r="AF191" s="7"/>
      <c r="AG191" s="61"/>
      <c r="AH191" s="62"/>
      <c r="AI191" s="7"/>
      <c r="AJ191" s="61"/>
      <c r="AK191" s="62"/>
      <c r="AL191" s="7"/>
      <c r="AM191" s="61"/>
      <c r="AN191" s="62"/>
      <c r="AO191" s="7"/>
      <c r="AP191" s="61"/>
      <c r="AQ191" s="62"/>
      <c r="AR191" s="7"/>
      <c r="AS191" s="61"/>
      <c r="AT191" s="62"/>
      <c r="AV191" s="63"/>
      <c r="AW191" s="64"/>
      <c r="AX191" s="65"/>
    </row>
    <row r="192" spans="2:50">
      <c r="B192" s="69"/>
      <c r="C192" s="79"/>
      <c r="D192" s="71"/>
      <c r="F192" s="71"/>
      <c r="H192" s="84"/>
      <c r="I192" s="8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V192" s="66"/>
      <c r="AW192" s="67"/>
      <c r="AX192" s="68"/>
    </row>
    <row r="193" spans="2:50">
      <c r="B193" s="69"/>
      <c r="C193" s="77">
        <v>96</v>
      </c>
      <c r="D193" s="90" t="s">
        <v>221</v>
      </c>
      <c r="F193" s="91" t="s">
        <v>222</v>
      </c>
      <c r="H193" s="86">
        <v>0.85</v>
      </c>
      <c r="I193" s="85" t="s">
        <v>28</v>
      </c>
      <c r="K193" s="7"/>
      <c r="L193" s="61"/>
      <c r="M193" s="62"/>
      <c r="N193" s="7"/>
      <c r="O193" s="61"/>
      <c r="P193" s="62"/>
      <c r="Q193" s="7"/>
      <c r="R193" s="61"/>
      <c r="S193" s="62"/>
      <c r="T193" s="7"/>
      <c r="U193" s="61"/>
      <c r="V193" s="62"/>
      <c r="W193" s="7"/>
      <c r="X193" s="61"/>
      <c r="Y193" s="62"/>
      <c r="Z193" s="7"/>
      <c r="AA193" s="61"/>
      <c r="AB193" s="62"/>
      <c r="AC193" s="7"/>
      <c r="AD193" s="61"/>
      <c r="AE193" s="62"/>
      <c r="AF193" s="7"/>
      <c r="AG193" s="61"/>
      <c r="AH193" s="62"/>
      <c r="AI193" s="7"/>
      <c r="AJ193" s="61"/>
      <c r="AK193" s="62"/>
      <c r="AL193" s="7"/>
      <c r="AM193" s="61"/>
      <c r="AN193" s="62"/>
      <c r="AO193" s="7"/>
      <c r="AP193" s="61"/>
      <c r="AQ193" s="62"/>
      <c r="AR193" s="7"/>
      <c r="AS193" s="61"/>
      <c r="AT193" s="62"/>
      <c r="AV193" s="63"/>
      <c r="AW193" s="64"/>
      <c r="AX193" s="65"/>
    </row>
    <row r="194" spans="2:50">
      <c r="B194" s="69"/>
      <c r="C194" s="77"/>
      <c r="D194" s="90"/>
      <c r="F194" s="92"/>
      <c r="H194" s="84"/>
      <c r="I194" s="8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V194" s="66"/>
      <c r="AW194" s="67"/>
      <c r="AX194" s="68"/>
    </row>
    <row r="195" spans="2:50" ht="7.5" customHeight="1">
      <c r="I195" s="8"/>
    </row>
    <row r="196" spans="2:50">
      <c r="B196" s="87" t="s">
        <v>223</v>
      </c>
      <c r="C196" s="77">
        <v>97</v>
      </c>
      <c r="D196" s="88" t="s">
        <v>224</v>
      </c>
      <c r="F196" s="89" t="s">
        <v>225</v>
      </c>
      <c r="H196" s="86">
        <v>0.5</v>
      </c>
      <c r="I196" s="85" t="s">
        <v>38</v>
      </c>
      <c r="K196" s="9"/>
      <c r="L196" s="61"/>
      <c r="M196" s="62"/>
      <c r="N196" s="9"/>
      <c r="O196" s="61"/>
      <c r="P196" s="62"/>
      <c r="Q196" s="9"/>
      <c r="R196" s="61"/>
      <c r="S196" s="62"/>
      <c r="T196" s="9"/>
      <c r="U196" s="61"/>
      <c r="V196" s="62"/>
      <c r="W196" s="9"/>
      <c r="X196" s="61"/>
      <c r="Y196" s="62"/>
      <c r="Z196" s="9"/>
      <c r="AA196" s="61"/>
      <c r="AB196" s="62"/>
      <c r="AC196" s="9"/>
      <c r="AD196" s="61"/>
      <c r="AE196" s="62"/>
      <c r="AF196" s="9"/>
      <c r="AG196" s="61"/>
      <c r="AH196" s="62"/>
      <c r="AI196" s="9"/>
      <c r="AJ196" s="61"/>
      <c r="AK196" s="62"/>
      <c r="AL196" s="9"/>
      <c r="AM196" s="61"/>
      <c r="AN196" s="62"/>
      <c r="AO196" s="9"/>
      <c r="AP196" s="61"/>
      <c r="AQ196" s="62"/>
      <c r="AR196" s="9"/>
      <c r="AS196" s="61"/>
      <c r="AT196" s="62"/>
      <c r="AV196" s="63"/>
      <c r="AW196" s="64"/>
      <c r="AX196" s="65"/>
    </row>
    <row r="197" spans="2:50">
      <c r="B197" s="87"/>
      <c r="C197" s="77"/>
      <c r="D197" s="88"/>
      <c r="F197" s="89"/>
      <c r="H197" s="84"/>
      <c r="I197" s="8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V197" s="66"/>
      <c r="AW197" s="67"/>
      <c r="AX197" s="68"/>
    </row>
    <row r="198" spans="2:50">
      <c r="B198" s="87"/>
      <c r="C198" s="77">
        <v>98</v>
      </c>
      <c r="D198" s="71" t="s">
        <v>226</v>
      </c>
      <c r="F198" s="72" t="s">
        <v>227</v>
      </c>
      <c r="H198" s="86">
        <v>0.5</v>
      </c>
      <c r="I198" s="85" t="s">
        <v>38</v>
      </c>
      <c r="K198" s="7"/>
      <c r="L198" s="61"/>
      <c r="M198" s="62"/>
      <c r="N198" s="7"/>
      <c r="O198" s="61"/>
      <c r="P198" s="62"/>
      <c r="Q198" s="7"/>
      <c r="R198" s="61"/>
      <c r="S198" s="62"/>
      <c r="T198" s="7"/>
      <c r="U198" s="61"/>
      <c r="V198" s="62"/>
      <c r="W198" s="7"/>
      <c r="X198" s="61"/>
      <c r="Y198" s="62"/>
      <c r="Z198" s="7"/>
      <c r="AA198" s="61"/>
      <c r="AB198" s="62"/>
      <c r="AC198" s="7"/>
      <c r="AD198" s="61"/>
      <c r="AE198" s="62"/>
      <c r="AF198" s="7"/>
      <c r="AG198" s="61"/>
      <c r="AH198" s="62"/>
      <c r="AI198" s="7"/>
      <c r="AJ198" s="61"/>
      <c r="AK198" s="62"/>
      <c r="AL198" s="7"/>
      <c r="AM198" s="61"/>
      <c r="AN198" s="62"/>
      <c r="AO198" s="7"/>
      <c r="AP198" s="61"/>
      <c r="AQ198" s="62"/>
      <c r="AR198" s="7"/>
      <c r="AS198" s="61"/>
      <c r="AT198" s="62"/>
      <c r="AV198" s="63"/>
      <c r="AW198" s="64"/>
      <c r="AX198" s="65"/>
    </row>
    <row r="199" spans="2:50">
      <c r="B199" s="87"/>
      <c r="C199" s="77"/>
      <c r="D199" s="71"/>
      <c r="F199" s="72"/>
      <c r="H199" s="84"/>
      <c r="I199" s="8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V199" s="66"/>
      <c r="AW199" s="67"/>
      <c r="AX199" s="68"/>
    </row>
    <row r="200" spans="2:50">
      <c r="B200" s="87"/>
      <c r="C200" s="77">
        <v>99</v>
      </c>
      <c r="D200" s="71" t="s">
        <v>228</v>
      </c>
      <c r="F200" s="72" t="s">
        <v>229</v>
      </c>
      <c r="H200" s="86">
        <v>0.5</v>
      </c>
      <c r="I200" s="85" t="s">
        <v>38</v>
      </c>
      <c r="K200" s="7"/>
      <c r="L200" s="61"/>
      <c r="M200" s="62"/>
      <c r="N200" s="7"/>
      <c r="O200" s="61"/>
      <c r="P200" s="62"/>
      <c r="Q200" s="7"/>
      <c r="R200" s="61"/>
      <c r="S200" s="62"/>
      <c r="T200" s="7"/>
      <c r="U200" s="61"/>
      <c r="V200" s="62"/>
      <c r="W200" s="7"/>
      <c r="X200" s="61"/>
      <c r="Y200" s="62"/>
      <c r="Z200" s="7"/>
      <c r="AA200" s="61"/>
      <c r="AB200" s="62"/>
      <c r="AC200" s="7"/>
      <c r="AD200" s="61"/>
      <c r="AE200" s="62"/>
      <c r="AF200" s="7"/>
      <c r="AG200" s="61"/>
      <c r="AH200" s="62"/>
      <c r="AI200" s="7"/>
      <c r="AJ200" s="61"/>
      <c r="AK200" s="62"/>
      <c r="AL200" s="7"/>
      <c r="AM200" s="61"/>
      <c r="AN200" s="62"/>
      <c r="AO200" s="7"/>
      <c r="AP200" s="61"/>
      <c r="AQ200" s="62"/>
      <c r="AR200" s="7"/>
      <c r="AS200" s="61"/>
      <c r="AT200" s="62"/>
      <c r="AV200" s="63"/>
      <c r="AW200" s="64"/>
      <c r="AX200" s="65"/>
    </row>
    <row r="201" spans="2:50">
      <c r="B201" s="87"/>
      <c r="C201" s="77"/>
      <c r="D201" s="71"/>
      <c r="F201" s="72"/>
      <c r="H201" s="84"/>
      <c r="I201" s="8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V201" s="66"/>
      <c r="AW201" s="67"/>
      <c r="AX201" s="68"/>
    </row>
    <row r="202" spans="2:50" ht="11.25" customHeight="1">
      <c r="B202" s="87"/>
      <c r="C202" s="77">
        <v>100</v>
      </c>
      <c r="D202" s="71" t="s">
        <v>230</v>
      </c>
      <c r="F202" s="71" t="s">
        <v>231</v>
      </c>
      <c r="H202" s="84"/>
      <c r="I202" s="85" t="s">
        <v>38</v>
      </c>
      <c r="K202" s="7"/>
      <c r="L202" s="61"/>
      <c r="M202" s="62"/>
      <c r="N202" s="7"/>
      <c r="O202" s="61"/>
      <c r="P202" s="62"/>
      <c r="Q202" s="7"/>
      <c r="R202" s="61"/>
      <c r="S202" s="62"/>
      <c r="T202" s="7"/>
      <c r="U202" s="61"/>
      <c r="V202" s="62"/>
      <c r="W202" s="7"/>
      <c r="X202" s="61"/>
      <c r="Y202" s="62"/>
      <c r="Z202" s="7"/>
      <c r="AA202" s="61"/>
      <c r="AB202" s="62"/>
      <c r="AC202" s="7"/>
      <c r="AD202" s="61"/>
      <c r="AE202" s="62"/>
      <c r="AF202" s="7"/>
      <c r="AG202" s="61"/>
      <c r="AH202" s="62"/>
      <c r="AI202" s="7"/>
      <c r="AJ202" s="61"/>
      <c r="AK202" s="62"/>
      <c r="AL202" s="7"/>
      <c r="AM202" s="61"/>
      <c r="AN202" s="62"/>
      <c r="AO202" s="7"/>
      <c r="AP202" s="61"/>
      <c r="AQ202" s="62"/>
      <c r="AR202" s="7"/>
      <c r="AS202" s="61"/>
      <c r="AT202" s="62"/>
      <c r="AV202" s="63"/>
      <c r="AW202" s="64"/>
      <c r="AX202" s="65"/>
    </row>
    <row r="203" spans="2:50" ht="11.25" customHeight="1">
      <c r="B203" s="87"/>
      <c r="C203" s="77"/>
      <c r="D203" s="71"/>
      <c r="F203" s="71"/>
      <c r="H203" s="84"/>
      <c r="I203" s="8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V203" s="66"/>
      <c r="AW203" s="67"/>
      <c r="AX203" s="68"/>
    </row>
    <row r="204" spans="2:50" ht="8.25" customHeight="1">
      <c r="I204" s="8"/>
    </row>
    <row r="205" spans="2:50">
      <c r="B205" s="81" t="s">
        <v>232</v>
      </c>
      <c r="C205" s="77">
        <v>101</v>
      </c>
      <c r="D205" s="71" t="s">
        <v>233</v>
      </c>
      <c r="F205" s="72" t="s">
        <v>234</v>
      </c>
      <c r="H205" s="73"/>
      <c r="I205" s="74" t="s">
        <v>38</v>
      </c>
      <c r="K205" s="7"/>
      <c r="L205" s="61"/>
      <c r="M205" s="62"/>
      <c r="N205" s="7"/>
      <c r="O205" s="61"/>
      <c r="P205" s="62"/>
      <c r="Q205" s="7"/>
      <c r="R205" s="61"/>
      <c r="S205" s="62"/>
      <c r="T205" s="7"/>
      <c r="U205" s="61"/>
      <c r="V205" s="62"/>
      <c r="W205" s="7"/>
      <c r="X205" s="61"/>
      <c r="Y205" s="62"/>
      <c r="Z205" s="7"/>
      <c r="AA205" s="61"/>
      <c r="AB205" s="62"/>
      <c r="AC205" s="7"/>
      <c r="AD205" s="61"/>
      <c r="AE205" s="62"/>
      <c r="AF205" s="7"/>
      <c r="AG205" s="61"/>
      <c r="AH205" s="62"/>
      <c r="AI205" s="7"/>
      <c r="AJ205" s="61"/>
      <c r="AK205" s="62"/>
      <c r="AL205" s="7"/>
      <c r="AM205" s="61"/>
      <c r="AN205" s="62"/>
      <c r="AO205" s="7"/>
      <c r="AP205" s="61"/>
      <c r="AQ205" s="62"/>
      <c r="AR205" s="7"/>
      <c r="AS205" s="61"/>
      <c r="AT205" s="62"/>
      <c r="AV205" s="63"/>
      <c r="AW205" s="64"/>
      <c r="AX205" s="65"/>
    </row>
    <row r="206" spans="2:50">
      <c r="B206" s="82"/>
      <c r="C206" s="77"/>
      <c r="D206" s="71"/>
      <c r="F206" s="72"/>
      <c r="H206" s="73"/>
      <c r="I206" s="74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V206" s="66"/>
      <c r="AW206" s="67"/>
      <c r="AX206" s="68"/>
    </row>
    <row r="207" spans="2:50">
      <c r="B207" s="82"/>
      <c r="C207" s="77">
        <v>102</v>
      </c>
      <c r="D207" s="71" t="s">
        <v>235</v>
      </c>
      <c r="F207" s="72" t="s">
        <v>236</v>
      </c>
      <c r="H207" s="73"/>
      <c r="I207" s="74" t="s">
        <v>38</v>
      </c>
      <c r="K207" s="7"/>
      <c r="L207" s="61"/>
      <c r="M207" s="62"/>
      <c r="N207" s="7"/>
      <c r="O207" s="61"/>
      <c r="P207" s="62"/>
      <c r="Q207" s="7"/>
      <c r="R207" s="61"/>
      <c r="S207" s="62"/>
      <c r="T207" s="7"/>
      <c r="U207" s="61"/>
      <c r="V207" s="62"/>
      <c r="W207" s="7"/>
      <c r="X207" s="61"/>
      <c r="Y207" s="62"/>
      <c r="Z207" s="7"/>
      <c r="AA207" s="61"/>
      <c r="AB207" s="62"/>
      <c r="AC207" s="7"/>
      <c r="AD207" s="61"/>
      <c r="AE207" s="62"/>
      <c r="AF207" s="7"/>
      <c r="AG207" s="61"/>
      <c r="AH207" s="62"/>
      <c r="AI207" s="7"/>
      <c r="AJ207" s="61"/>
      <c r="AK207" s="62"/>
      <c r="AL207" s="7"/>
      <c r="AM207" s="61"/>
      <c r="AN207" s="62"/>
      <c r="AO207" s="7"/>
      <c r="AP207" s="61"/>
      <c r="AQ207" s="62"/>
      <c r="AR207" s="7"/>
      <c r="AS207" s="61"/>
      <c r="AT207" s="62"/>
      <c r="AV207" s="63"/>
      <c r="AW207" s="64"/>
      <c r="AX207" s="65"/>
    </row>
    <row r="208" spans="2:50">
      <c r="B208" s="82"/>
      <c r="C208" s="77"/>
      <c r="D208" s="71"/>
      <c r="F208" s="72"/>
      <c r="H208" s="73"/>
      <c r="I208" s="74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V208" s="66"/>
      <c r="AW208" s="67"/>
      <c r="AX208" s="68"/>
    </row>
    <row r="209" spans="2:50">
      <c r="B209" s="82"/>
      <c r="C209" s="77">
        <v>103</v>
      </c>
      <c r="D209" s="71" t="s">
        <v>237</v>
      </c>
      <c r="F209" s="72" t="s">
        <v>238</v>
      </c>
      <c r="H209" s="73"/>
      <c r="I209" s="74" t="s">
        <v>38</v>
      </c>
      <c r="K209" s="7"/>
      <c r="L209" s="61"/>
      <c r="M209" s="62"/>
      <c r="N209" s="7"/>
      <c r="O209" s="61"/>
      <c r="P209" s="62"/>
      <c r="Q209" s="7"/>
      <c r="R209" s="61"/>
      <c r="S209" s="62"/>
      <c r="T209" s="7"/>
      <c r="U209" s="61"/>
      <c r="V209" s="62"/>
      <c r="W209" s="7"/>
      <c r="X209" s="61"/>
      <c r="Y209" s="62"/>
      <c r="Z209" s="7"/>
      <c r="AA209" s="61"/>
      <c r="AB209" s="62"/>
      <c r="AC209" s="7"/>
      <c r="AD209" s="61"/>
      <c r="AE209" s="62"/>
      <c r="AF209" s="7"/>
      <c r="AG209" s="61"/>
      <c r="AH209" s="62"/>
      <c r="AI209" s="7"/>
      <c r="AJ209" s="61"/>
      <c r="AK209" s="62"/>
      <c r="AL209" s="7"/>
      <c r="AM209" s="61"/>
      <c r="AN209" s="62"/>
      <c r="AO209" s="7"/>
      <c r="AP209" s="61"/>
      <c r="AQ209" s="62"/>
      <c r="AR209" s="7"/>
      <c r="AS209" s="61"/>
      <c r="AT209" s="62"/>
      <c r="AV209" s="63"/>
      <c r="AW209" s="64"/>
      <c r="AX209" s="65"/>
    </row>
    <row r="210" spans="2:50">
      <c r="B210" s="82"/>
      <c r="C210" s="77"/>
      <c r="D210" s="71"/>
      <c r="F210" s="72"/>
      <c r="H210" s="73"/>
      <c r="I210" s="74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V210" s="66"/>
      <c r="AW210" s="67"/>
      <c r="AX210" s="68"/>
    </row>
    <row r="211" spans="2:50">
      <c r="B211" s="82"/>
      <c r="C211" s="77">
        <v>104</v>
      </c>
      <c r="D211" s="76" t="s">
        <v>239</v>
      </c>
      <c r="F211" s="72" t="s">
        <v>240</v>
      </c>
      <c r="H211" s="73"/>
      <c r="I211" s="74" t="s">
        <v>38</v>
      </c>
      <c r="K211" s="7"/>
      <c r="L211" s="61"/>
      <c r="M211" s="62"/>
      <c r="N211" s="7"/>
      <c r="O211" s="61"/>
      <c r="P211" s="62"/>
      <c r="Q211" s="7"/>
      <c r="R211" s="61"/>
      <c r="S211" s="62"/>
      <c r="T211" s="7"/>
      <c r="U211" s="61"/>
      <c r="V211" s="62"/>
      <c r="W211" s="7"/>
      <c r="X211" s="61"/>
      <c r="Y211" s="62"/>
      <c r="Z211" s="7"/>
      <c r="AA211" s="61"/>
      <c r="AB211" s="62"/>
      <c r="AC211" s="7"/>
      <c r="AD211" s="61"/>
      <c r="AE211" s="62"/>
      <c r="AF211" s="7"/>
      <c r="AG211" s="61"/>
      <c r="AH211" s="62"/>
      <c r="AI211" s="7"/>
      <c r="AJ211" s="61"/>
      <c r="AK211" s="62"/>
      <c r="AL211" s="7"/>
      <c r="AM211" s="61"/>
      <c r="AN211" s="62"/>
      <c r="AO211" s="7"/>
      <c r="AP211" s="61"/>
      <c r="AQ211" s="62"/>
      <c r="AR211" s="7"/>
      <c r="AS211" s="61"/>
      <c r="AT211" s="62"/>
      <c r="AV211" s="63"/>
      <c r="AW211" s="64"/>
      <c r="AX211" s="65"/>
    </row>
    <row r="212" spans="2:50">
      <c r="B212" s="82"/>
      <c r="C212" s="77"/>
      <c r="D212" s="76"/>
      <c r="F212" s="72"/>
      <c r="H212" s="73"/>
      <c r="I212" s="74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V212" s="66"/>
      <c r="AW212" s="67"/>
      <c r="AX212" s="68"/>
    </row>
    <row r="213" spans="2:50">
      <c r="B213" s="82"/>
      <c r="C213" s="79">
        <v>105</v>
      </c>
      <c r="D213" s="80" t="s">
        <v>241</v>
      </c>
      <c r="F213" s="72" t="s">
        <v>242</v>
      </c>
      <c r="H213" s="73"/>
      <c r="I213" s="74" t="s">
        <v>28</v>
      </c>
      <c r="K213" s="7"/>
      <c r="L213" s="61"/>
      <c r="M213" s="62"/>
      <c r="N213" s="7"/>
      <c r="O213" s="61"/>
      <c r="P213" s="62"/>
      <c r="Q213" s="7"/>
      <c r="R213" s="61"/>
      <c r="S213" s="62"/>
      <c r="T213" s="7"/>
      <c r="U213" s="61"/>
      <c r="V213" s="62"/>
      <c r="W213" s="7"/>
      <c r="X213" s="61"/>
      <c r="Y213" s="62"/>
      <c r="Z213" s="7"/>
      <c r="AA213" s="61"/>
      <c r="AB213" s="62"/>
      <c r="AC213" s="7"/>
      <c r="AD213" s="61"/>
      <c r="AE213" s="62"/>
      <c r="AF213" s="7"/>
      <c r="AG213" s="61"/>
      <c r="AH213" s="62"/>
      <c r="AI213" s="7"/>
      <c r="AJ213" s="61"/>
      <c r="AK213" s="62"/>
      <c r="AL213" s="7"/>
      <c r="AM213" s="61"/>
      <c r="AN213" s="62"/>
      <c r="AO213" s="7"/>
      <c r="AP213" s="61"/>
      <c r="AQ213" s="62"/>
      <c r="AR213" s="7"/>
      <c r="AS213" s="61"/>
      <c r="AT213" s="62"/>
      <c r="AV213" s="63"/>
      <c r="AW213" s="64"/>
      <c r="AX213" s="65"/>
    </row>
    <row r="214" spans="2:50">
      <c r="B214" s="82"/>
      <c r="C214" s="79"/>
      <c r="D214" s="80"/>
      <c r="F214" s="72"/>
      <c r="H214" s="73"/>
      <c r="I214" s="74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V214" s="66"/>
      <c r="AW214" s="67"/>
      <c r="AX214" s="68"/>
    </row>
    <row r="215" spans="2:50">
      <c r="B215" s="82"/>
      <c r="C215" s="77">
        <v>106</v>
      </c>
      <c r="D215" s="71" t="s">
        <v>243</v>
      </c>
      <c r="F215" s="72" t="s">
        <v>244</v>
      </c>
      <c r="H215" s="78">
        <v>0.95</v>
      </c>
      <c r="I215" s="74" t="s">
        <v>38</v>
      </c>
      <c r="K215" s="7"/>
      <c r="L215" s="61"/>
      <c r="M215" s="62"/>
      <c r="N215" s="7"/>
      <c r="O215" s="61"/>
      <c r="P215" s="62"/>
      <c r="Q215" s="7"/>
      <c r="R215" s="61"/>
      <c r="S215" s="62"/>
      <c r="T215" s="7"/>
      <c r="U215" s="61"/>
      <c r="V215" s="62"/>
      <c r="W215" s="7"/>
      <c r="X215" s="61"/>
      <c r="Y215" s="62"/>
      <c r="Z215" s="7"/>
      <c r="AA215" s="61"/>
      <c r="AB215" s="62"/>
      <c r="AC215" s="7"/>
      <c r="AD215" s="61"/>
      <c r="AE215" s="62"/>
      <c r="AF215" s="7"/>
      <c r="AG215" s="61"/>
      <c r="AH215" s="62"/>
      <c r="AI215" s="7"/>
      <c r="AJ215" s="61"/>
      <c r="AK215" s="62"/>
      <c r="AL215" s="7"/>
      <c r="AM215" s="61"/>
      <c r="AN215" s="62"/>
      <c r="AO215" s="7"/>
      <c r="AP215" s="61"/>
      <c r="AQ215" s="62"/>
      <c r="AR215" s="7"/>
      <c r="AS215" s="61"/>
      <c r="AT215" s="62"/>
      <c r="AV215" s="63"/>
      <c r="AW215" s="64"/>
      <c r="AX215" s="65"/>
    </row>
    <row r="216" spans="2:50">
      <c r="B216" s="83"/>
      <c r="C216" s="77"/>
      <c r="D216" s="71"/>
      <c r="F216" s="72"/>
      <c r="H216" s="73"/>
      <c r="I216" s="74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V216" s="66"/>
      <c r="AW216" s="67"/>
      <c r="AX216" s="68"/>
    </row>
    <row r="217" spans="2:50" ht="8.25" customHeight="1">
      <c r="I217" s="8"/>
    </row>
    <row r="218" spans="2:50">
      <c r="B218" s="69" t="s">
        <v>275</v>
      </c>
      <c r="C218" s="77">
        <v>107</v>
      </c>
      <c r="D218" s="71" t="s">
        <v>245</v>
      </c>
      <c r="F218" s="72" t="s">
        <v>246</v>
      </c>
      <c r="H218" s="73"/>
      <c r="I218" s="74" t="s">
        <v>38</v>
      </c>
      <c r="K218" s="7"/>
      <c r="L218" s="61"/>
      <c r="M218" s="62"/>
      <c r="N218" s="7"/>
      <c r="O218" s="61"/>
      <c r="P218" s="62"/>
      <c r="Q218" s="7"/>
      <c r="R218" s="61"/>
      <c r="S218" s="62"/>
      <c r="T218" s="7"/>
      <c r="U218" s="61"/>
      <c r="V218" s="62"/>
      <c r="W218" s="7"/>
      <c r="X218" s="60"/>
      <c r="Y218" s="60"/>
      <c r="Z218" s="7"/>
      <c r="AA218" s="60"/>
      <c r="AB218" s="60"/>
      <c r="AC218" s="7"/>
      <c r="AD218" s="60"/>
      <c r="AE218" s="60"/>
      <c r="AF218" s="7"/>
      <c r="AG218" s="60"/>
      <c r="AH218" s="60"/>
      <c r="AI218" s="7"/>
      <c r="AJ218" s="60"/>
      <c r="AK218" s="60"/>
      <c r="AL218" s="7"/>
      <c r="AM218" s="61"/>
      <c r="AN218" s="62"/>
      <c r="AO218" s="7"/>
      <c r="AP218" s="61"/>
      <c r="AQ218" s="62"/>
      <c r="AR218" s="7"/>
      <c r="AS218" s="61"/>
      <c r="AT218" s="62"/>
      <c r="AV218" s="63"/>
      <c r="AW218" s="64"/>
      <c r="AX218" s="65"/>
    </row>
    <row r="219" spans="2:50">
      <c r="B219" s="69"/>
      <c r="C219" s="77"/>
      <c r="D219" s="71"/>
      <c r="F219" s="72"/>
      <c r="H219" s="73"/>
      <c r="I219" s="74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V219" s="66"/>
      <c r="AW219" s="67"/>
      <c r="AX219" s="68"/>
    </row>
    <row r="220" spans="2:50">
      <c r="B220" s="69"/>
      <c r="C220" s="77">
        <v>108</v>
      </c>
      <c r="D220" s="71" t="s">
        <v>247</v>
      </c>
      <c r="F220" s="72" t="s">
        <v>248</v>
      </c>
      <c r="H220" s="73"/>
      <c r="I220" s="74" t="s">
        <v>38</v>
      </c>
      <c r="K220" s="7"/>
      <c r="L220" s="61"/>
      <c r="M220" s="62"/>
      <c r="N220" s="7"/>
      <c r="O220" s="61"/>
      <c r="P220" s="62"/>
      <c r="Q220" s="7"/>
      <c r="R220" s="61"/>
      <c r="S220" s="62"/>
      <c r="T220" s="7"/>
      <c r="U220" s="61"/>
      <c r="V220" s="62"/>
      <c r="W220" s="7"/>
      <c r="X220" s="60"/>
      <c r="Y220" s="60"/>
      <c r="Z220" s="7"/>
      <c r="AA220" s="60"/>
      <c r="AB220" s="60"/>
      <c r="AC220" s="7"/>
      <c r="AD220" s="60"/>
      <c r="AE220" s="60"/>
      <c r="AF220" s="7"/>
      <c r="AG220" s="60"/>
      <c r="AH220" s="60"/>
      <c r="AI220" s="7"/>
      <c r="AJ220" s="60"/>
      <c r="AK220" s="60"/>
      <c r="AL220" s="7"/>
      <c r="AM220" s="61"/>
      <c r="AN220" s="62"/>
      <c r="AO220" s="7"/>
      <c r="AP220" s="61"/>
      <c r="AQ220" s="62"/>
      <c r="AR220" s="7"/>
      <c r="AS220" s="61"/>
      <c r="AT220" s="62"/>
      <c r="AV220" s="63"/>
      <c r="AW220" s="64"/>
      <c r="AX220" s="65"/>
    </row>
    <row r="221" spans="2:50">
      <c r="B221" s="69"/>
      <c r="C221" s="77"/>
      <c r="D221" s="71"/>
      <c r="F221" s="72"/>
      <c r="H221" s="73"/>
      <c r="I221" s="74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V221" s="66"/>
      <c r="AW221" s="67"/>
      <c r="AX221" s="68"/>
    </row>
    <row r="222" spans="2:50">
      <c r="B222" s="69"/>
      <c r="C222" s="70">
        <v>109</v>
      </c>
      <c r="D222" s="71" t="s">
        <v>249</v>
      </c>
      <c r="F222" s="72" t="s">
        <v>250</v>
      </c>
      <c r="H222" s="73"/>
      <c r="I222" s="74" t="s">
        <v>38</v>
      </c>
      <c r="K222" s="7"/>
      <c r="L222" s="61"/>
      <c r="M222" s="62"/>
      <c r="N222" s="7"/>
      <c r="O222" s="61"/>
      <c r="P222" s="62"/>
      <c r="Q222" s="7"/>
      <c r="R222" s="61"/>
      <c r="S222" s="62"/>
      <c r="T222" s="7"/>
      <c r="U222" s="61"/>
      <c r="V222" s="62"/>
      <c r="W222" s="7"/>
      <c r="X222" s="60"/>
      <c r="Y222" s="60"/>
      <c r="Z222" s="7"/>
      <c r="AA222" s="60"/>
      <c r="AB222" s="60"/>
      <c r="AC222" s="7"/>
      <c r="AD222" s="60"/>
      <c r="AE222" s="60"/>
      <c r="AF222" s="7"/>
      <c r="AG222" s="60"/>
      <c r="AH222" s="60"/>
      <c r="AI222" s="7"/>
      <c r="AJ222" s="60"/>
      <c r="AK222" s="60"/>
      <c r="AL222" s="7"/>
      <c r="AM222" s="61"/>
      <c r="AN222" s="62"/>
      <c r="AO222" s="7"/>
      <c r="AP222" s="61"/>
      <c r="AQ222" s="62"/>
      <c r="AR222" s="7"/>
      <c r="AS222" s="61"/>
      <c r="AT222" s="62"/>
      <c r="AV222" s="63"/>
      <c r="AW222" s="64"/>
      <c r="AX222" s="65"/>
    </row>
    <row r="223" spans="2:50">
      <c r="B223" s="69"/>
      <c r="C223" s="70"/>
      <c r="D223" s="71"/>
      <c r="F223" s="72"/>
      <c r="H223" s="73"/>
      <c r="I223" s="74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V223" s="66"/>
      <c r="AW223" s="67"/>
      <c r="AX223" s="68"/>
    </row>
    <row r="224" spans="2:50">
      <c r="B224" s="69"/>
      <c r="C224" s="75">
        <v>110</v>
      </c>
      <c r="D224" s="71" t="s">
        <v>251</v>
      </c>
      <c r="F224" s="72" t="s">
        <v>252</v>
      </c>
      <c r="H224" s="73"/>
      <c r="I224" s="74" t="s">
        <v>38</v>
      </c>
      <c r="K224" s="7"/>
      <c r="L224" s="61"/>
      <c r="M224" s="62"/>
      <c r="N224" s="7"/>
      <c r="O224" s="61"/>
      <c r="P224" s="62"/>
      <c r="Q224" s="7"/>
      <c r="R224" s="61"/>
      <c r="S224" s="62"/>
      <c r="T224" s="7"/>
      <c r="U224" s="61"/>
      <c r="V224" s="62"/>
      <c r="W224" s="7"/>
      <c r="X224" s="60"/>
      <c r="Y224" s="60"/>
      <c r="Z224" s="7"/>
      <c r="AA224" s="60"/>
      <c r="AB224" s="60"/>
      <c r="AC224" s="7"/>
      <c r="AD224" s="60"/>
      <c r="AE224" s="60"/>
      <c r="AF224" s="7"/>
      <c r="AG224" s="60"/>
      <c r="AH224" s="60"/>
      <c r="AI224" s="7"/>
      <c r="AJ224" s="60"/>
      <c r="AK224" s="60"/>
      <c r="AL224" s="7"/>
      <c r="AM224" s="61"/>
      <c r="AN224" s="62"/>
      <c r="AO224" s="7"/>
      <c r="AP224" s="61"/>
      <c r="AQ224" s="62"/>
      <c r="AR224" s="7"/>
      <c r="AS224" s="61"/>
      <c r="AT224" s="62"/>
      <c r="AV224" s="63"/>
      <c r="AW224" s="64"/>
      <c r="AX224" s="65"/>
    </row>
    <row r="225" spans="2:50">
      <c r="B225" s="69"/>
      <c r="C225" s="75"/>
      <c r="D225" s="71"/>
      <c r="F225" s="72"/>
      <c r="H225" s="73"/>
      <c r="I225" s="74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V225" s="66"/>
      <c r="AW225" s="67"/>
      <c r="AX225" s="68"/>
    </row>
    <row r="226" spans="2:50">
      <c r="B226" s="69"/>
      <c r="C226" s="70">
        <v>111</v>
      </c>
      <c r="D226" s="76" t="s">
        <v>253</v>
      </c>
      <c r="F226" s="72" t="s">
        <v>254</v>
      </c>
      <c r="H226" s="73"/>
      <c r="I226" s="74" t="s">
        <v>38</v>
      </c>
      <c r="K226" s="7"/>
      <c r="L226" s="61"/>
      <c r="M226" s="62"/>
      <c r="N226" s="7"/>
      <c r="O226" s="61"/>
      <c r="P226" s="62"/>
      <c r="Q226" s="7"/>
      <c r="R226" s="61"/>
      <c r="S226" s="62"/>
      <c r="T226" s="7"/>
      <c r="U226" s="61"/>
      <c r="V226" s="62"/>
      <c r="W226" s="7"/>
      <c r="X226" s="60"/>
      <c r="Y226" s="60"/>
      <c r="Z226" s="7"/>
      <c r="AA226" s="60"/>
      <c r="AB226" s="60"/>
      <c r="AC226" s="7"/>
      <c r="AD226" s="60"/>
      <c r="AE226" s="60"/>
      <c r="AF226" s="7"/>
      <c r="AG226" s="60"/>
      <c r="AH226" s="60"/>
      <c r="AI226" s="7"/>
      <c r="AJ226" s="60"/>
      <c r="AK226" s="60"/>
      <c r="AL226" s="7"/>
      <c r="AM226" s="61"/>
      <c r="AN226" s="62"/>
      <c r="AO226" s="7"/>
      <c r="AP226" s="61"/>
      <c r="AQ226" s="62"/>
      <c r="AR226" s="7"/>
      <c r="AS226" s="61"/>
      <c r="AT226" s="62"/>
      <c r="AV226" s="63"/>
      <c r="AW226" s="64"/>
      <c r="AX226" s="65"/>
    </row>
    <row r="227" spans="2:50">
      <c r="B227" s="69"/>
      <c r="C227" s="70"/>
      <c r="D227" s="76"/>
      <c r="F227" s="72"/>
      <c r="H227" s="73"/>
      <c r="I227" s="74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V227" s="66"/>
      <c r="AW227" s="67"/>
      <c r="AX227" s="68"/>
    </row>
    <row r="228" spans="2:50">
      <c r="B228" s="69"/>
      <c r="C228" s="75">
        <v>112</v>
      </c>
      <c r="D228" s="76" t="s">
        <v>255</v>
      </c>
      <c r="F228" s="72" t="s">
        <v>256</v>
      </c>
      <c r="H228" s="73"/>
      <c r="I228" s="74" t="s">
        <v>38</v>
      </c>
      <c r="K228" s="7"/>
      <c r="L228" s="61"/>
      <c r="M228" s="62"/>
      <c r="N228" s="7"/>
      <c r="O228" s="61"/>
      <c r="P228" s="62"/>
      <c r="Q228" s="7"/>
      <c r="R228" s="61"/>
      <c r="S228" s="62"/>
      <c r="T228" s="7"/>
      <c r="U228" s="61"/>
      <c r="V228" s="62"/>
      <c r="W228" s="7"/>
      <c r="X228" s="60"/>
      <c r="Y228" s="60"/>
      <c r="Z228" s="7"/>
      <c r="AA228" s="60"/>
      <c r="AB228" s="60"/>
      <c r="AC228" s="7"/>
      <c r="AD228" s="60"/>
      <c r="AE228" s="60"/>
      <c r="AF228" s="7"/>
      <c r="AG228" s="60"/>
      <c r="AH228" s="60"/>
      <c r="AI228" s="7"/>
      <c r="AJ228" s="61"/>
      <c r="AK228" s="62"/>
      <c r="AL228" s="7"/>
      <c r="AM228" s="61"/>
      <c r="AN228" s="62"/>
      <c r="AO228" s="7"/>
      <c r="AP228" s="61"/>
      <c r="AQ228" s="62"/>
      <c r="AR228" s="7"/>
      <c r="AS228" s="61"/>
      <c r="AT228" s="62"/>
      <c r="AV228" s="63"/>
      <c r="AW228" s="64"/>
      <c r="AX228" s="65"/>
    </row>
    <row r="229" spans="2:50">
      <c r="B229" s="69"/>
      <c r="C229" s="75"/>
      <c r="D229" s="76"/>
      <c r="F229" s="72"/>
      <c r="H229" s="73"/>
      <c r="I229" s="74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V229" s="66"/>
      <c r="AW229" s="67"/>
      <c r="AX229" s="68"/>
    </row>
    <row r="230" spans="2:50" ht="6.75" customHeight="1">
      <c r="I230" s="8"/>
    </row>
    <row r="231" spans="2:50" ht="18.75" customHeight="1">
      <c r="B231" s="69" t="s">
        <v>257</v>
      </c>
      <c r="C231" s="70">
        <v>113</v>
      </c>
      <c r="D231" s="71" t="s">
        <v>258</v>
      </c>
      <c r="F231" s="72" t="s">
        <v>259</v>
      </c>
      <c r="H231" s="73"/>
      <c r="I231" s="74" t="s">
        <v>38</v>
      </c>
      <c r="K231" s="7"/>
      <c r="L231" s="61"/>
      <c r="M231" s="62"/>
      <c r="N231" s="7"/>
      <c r="O231" s="61"/>
      <c r="P231" s="62"/>
      <c r="Q231" s="7"/>
      <c r="R231" s="61"/>
      <c r="S231" s="62"/>
      <c r="T231" s="7"/>
      <c r="U231" s="61"/>
      <c r="V231" s="62"/>
      <c r="W231" s="7"/>
      <c r="X231" s="61"/>
      <c r="Y231" s="62"/>
      <c r="Z231" s="7"/>
      <c r="AA231" s="61"/>
      <c r="AB231" s="62"/>
      <c r="AC231" s="7"/>
      <c r="AD231" s="61"/>
      <c r="AE231" s="62"/>
      <c r="AF231" s="7"/>
      <c r="AG231" s="61"/>
      <c r="AH231" s="62"/>
      <c r="AI231" s="7"/>
      <c r="AJ231" s="61"/>
      <c r="AK231" s="62"/>
      <c r="AL231" s="7"/>
      <c r="AM231" s="61"/>
      <c r="AN231" s="62"/>
      <c r="AO231" s="7"/>
      <c r="AP231" s="61"/>
      <c r="AQ231" s="62"/>
      <c r="AR231" s="7"/>
      <c r="AS231" s="61"/>
      <c r="AT231" s="62"/>
      <c r="AV231" s="63"/>
      <c r="AW231" s="64"/>
      <c r="AX231" s="65"/>
    </row>
    <row r="232" spans="2:50" ht="18.75" customHeight="1">
      <c r="B232" s="69"/>
      <c r="C232" s="70"/>
      <c r="D232" s="71"/>
      <c r="F232" s="72"/>
      <c r="H232" s="73"/>
      <c r="I232" s="74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V232" s="66"/>
      <c r="AW232" s="67"/>
      <c r="AX232" s="68"/>
    </row>
    <row r="233" spans="2:50" ht="18.75" customHeight="1">
      <c r="B233" s="69"/>
      <c r="C233" s="70">
        <v>114</v>
      </c>
      <c r="D233" s="71" t="s">
        <v>260</v>
      </c>
      <c r="F233" s="72" t="s">
        <v>261</v>
      </c>
      <c r="H233" s="73"/>
      <c r="I233" s="74" t="s">
        <v>38</v>
      </c>
      <c r="K233" s="7"/>
      <c r="L233" s="61"/>
      <c r="M233" s="62"/>
      <c r="N233" s="7"/>
      <c r="O233" s="61"/>
      <c r="P233" s="62"/>
      <c r="Q233" s="7"/>
      <c r="R233" s="61"/>
      <c r="S233" s="62"/>
      <c r="T233" s="7"/>
      <c r="U233" s="61"/>
      <c r="V233" s="62"/>
      <c r="W233" s="7"/>
      <c r="X233" s="61"/>
      <c r="Y233" s="62"/>
      <c r="Z233" s="7"/>
      <c r="AA233" s="61"/>
      <c r="AB233" s="62"/>
      <c r="AC233" s="7"/>
      <c r="AD233" s="61"/>
      <c r="AE233" s="62"/>
      <c r="AF233" s="7"/>
      <c r="AG233" s="61"/>
      <c r="AH233" s="62"/>
      <c r="AI233" s="7"/>
      <c r="AJ233" s="61"/>
      <c r="AK233" s="62"/>
      <c r="AL233" s="7"/>
      <c r="AM233" s="61"/>
      <c r="AN233" s="62"/>
      <c r="AO233" s="7"/>
      <c r="AP233" s="61"/>
      <c r="AQ233" s="62"/>
      <c r="AR233" s="7"/>
      <c r="AS233" s="61"/>
      <c r="AT233" s="62"/>
      <c r="AV233" s="63"/>
      <c r="AW233" s="64"/>
      <c r="AX233" s="65"/>
    </row>
    <row r="234" spans="2:50" ht="18.75" customHeight="1">
      <c r="B234" s="69"/>
      <c r="C234" s="70"/>
      <c r="D234" s="71"/>
      <c r="F234" s="72"/>
      <c r="H234" s="73"/>
      <c r="I234" s="74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V234" s="66"/>
      <c r="AW234" s="67"/>
      <c r="AX234" s="68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23" width="7" style="2" customWidth="1"/>
    <col min="24" max="16384" width="10.83203125" style="2"/>
  </cols>
  <sheetData>
    <row r="2" spans="2:23" ht="21" customHeight="1">
      <c r="B2" s="282" t="s">
        <v>0</v>
      </c>
      <c r="C2" s="282"/>
      <c r="D2" s="282"/>
      <c r="E2" s="282"/>
      <c r="F2" s="282"/>
      <c r="G2" s="282"/>
      <c r="H2" s="282"/>
    </row>
    <row r="3" spans="2:23" ht="20" customHeight="1">
      <c r="B3" s="283" t="s">
        <v>1</v>
      </c>
      <c r="C3" s="283"/>
      <c r="D3" s="283"/>
      <c r="E3" s="283"/>
      <c r="F3" s="283"/>
      <c r="G3" s="283"/>
      <c r="H3" s="283"/>
    </row>
    <row r="4" spans="2:23" ht="20" customHeight="1">
      <c r="B4" s="284" t="s">
        <v>289</v>
      </c>
      <c r="C4" s="284"/>
      <c r="D4" s="284"/>
      <c r="E4" s="284"/>
      <c r="F4" s="284"/>
      <c r="G4" s="284"/>
      <c r="H4" s="284"/>
    </row>
    <row r="5" spans="2:23" ht="20" customHeight="1">
      <c r="B5" s="285" t="s">
        <v>290</v>
      </c>
      <c r="C5" s="285"/>
      <c r="D5" s="285"/>
      <c r="E5" s="285"/>
      <c r="F5" s="285"/>
      <c r="G5" s="285"/>
      <c r="H5" s="285"/>
    </row>
    <row r="6" spans="2:23" ht="16.5" customHeight="1">
      <c r="B6" s="286" t="s">
        <v>3</v>
      </c>
      <c r="C6" s="288" t="s">
        <v>4</v>
      </c>
      <c r="D6" s="131" t="s">
        <v>5</v>
      </c>
      <c r="E6" s="131" t="s">
        <v>6</v>
      </c>
      <c r="F6" s="289" t="s">
        <v>327</v>
      </c>
      <c r="G6" s="131" t="s">
        <v>7</v>
      </c>
      <c r="H6" s="131" t="s">
        <v>8</v>
      </c>
      <c r="I6" s="60" t="s">
        <v>496</v>
      </c>
      <c r="J6" s="60"/>
      <c r="K6" s="60"/>
      <c r="L6" s="60" t="s">
        <v>497</v>
      </c>
      <c r="M6" s="60"/>
      <c r="N6" s="60"/>
      <c r="O6" s="60" t="s">
        <v>498</v>
      </c>
      <c r="P6" s="60"/>
      <c r="Q6" s="60"/>
      <c r="R6" s="60" t="s">
        <v>499</v>
      </c>
      <c r="S6" s="60"/>
      <c r="T6" s="60"/>
      <c r="U6" s="60" t="s">
        <v>424</v>
      </c>
      <c r="V6" s="60"/>
      <c r="W6" s="60"/>
    </row>
    <row r="7" spans="2:23" ht="13.5" customHeight="1" thickBot="1">
      <c r="B7" s="287"/>
      <c r="C7" s="288"/>
      <c r="D7" s="131"/>
      <c r="E7" s="131"/>
      <c r="F7" s="290"/>
      <c r="G7" s="131"/>
      <c r="H7" s="131"/>
      <c r="I7" s="12" t="s">
        <v>22</v>
      </c>
      <c r="J7" s="277" t="s">
        <v>23</v>
      </c>
      <c r="K7" s="278"/>
      <c r="L7" s="12" t="s">
        <v>22</v>
      </c>
      <c r="M7" s="277" t="s">
        <v>23</v>
      </c>
      <c r="N7" s="278"/>
      <c r="O7" s="12" t="s">
        <v>22</v>
      </c>
      <c r="P7" s="277" t="s">
        <v>23</v>
      </c>
      <c r="Q7" s="278"/>
      <c r="R7" s="12" t="s">
        <v>22</v>
      </c>
      <c r="S7" s="277" t="s">
        <v>23</v>
      </c>
      <c r="T7" s="278"/>
      <c r="U7" s="12" t="s">
        <v>22</v>
      </c>
      <c r="V7" s="277" t="s">
        <v>23</v>
      </c>
      <c r="W7" s="278"/>
    </row>
    <row r="8" spans="2:23" ht="18" customHeight="1">
      <c r="B8" s="279" t="s">
        <v>24</v>
      </c>
      <c r="C8" s="116">
        <v>1</v>
      </c>
      <c r="D8" s="271" t="s">
        <v>25</v>
      </c>
      <c r="E8" s="271" t="s">
        <v>298</v>
      </c>
      <c r="F8" s="229" t="s">
        <v>328</v>
      </c>
      <c r="G8" s="269" t="s">
        <v>27</v>
      </c>
      <c r="H8" s="270" t="s">
        <v>28</v>
      </c>
      <c r="I8" s="16"/>
      <c r="J8" s="161"/>
      <c r="K8" s="162"/>
      <c r="L8" s="16"/>
      <c r="M8" s="161"/>
      <c r="N8" s="162"/>
      <c r="O8" s="16"/>
      <c r="P8" s="161"/>
      <c r="Q8" s="162"/>
      <c r="R8" s="16"/>
      <c r="S8" s="161"/>
      <c r="T8" s="162"/>
      <c r="U8" s="16"/>
      <c r="V8" s="161"/>
      <c r="W8" s="162"/>
    </row>
    <row r="9" spans="2:23" ht="18" customHeight="1">
      <c r="B9" s="280"/>
      <c r="C9" s="116"/>
      <c r="D9" s="271"/>
      <c r="E9" s="271"/>
      <c r="F9" s="104"/>
      <c r="G9" s="269"/>
      <c r="H9" s="270"/>
      <c r="I9" s="122" t="e">
        <f>(I8/J8)*100</f>
        <v>#DIV/0!</v>
      </c>
      <c r="J9" s="122"/>
      <c r="K9" s="122"/>
      <c r="L9" s="122" t="e">
        <f>(L8/M8)*100</f>
        <v>#DIV/0!</v>
      </c>
      <c r="M9" s="122"/>
      <c r="N9" s="122"/>
      <c r="O9" s="122" t="e">
        <f>(O8/P8)*100</f>
        <v>#DIV/0!</v>
      </c>
      <c r="P9" s="122"/>
      <c r="Q9" s="122"/>
      <c r="R9" s="122" t="e">
        <f>(R8/S8)*100</f>
        <v>#DIV/0!</v>
      </c>
      <c r="S9" s="122"/>
      <c r="T9" s="122"/>
      <c r="U9" s="122" t="e">
        <f>(U8/V8)*100</f>
        <v>#DIV/0!</v>
      </c>
      <c r="V9" s="122"/>
      <c r="W9" s="122"/>
    </row>
    <row r="10" spans="2:23" ht="18" customHeight="1">
      <c r="B10" s="280"/>
      <c r="C10" s="116">
        <v>2</v>
      </c>
      <c r="D10" s="271" t="s">
        <v>29</v>
      </c>
      <c r="E10" s="271" t="s">
        <v>299</v>
      </c>
      <c r="F10" s="104" t="s">
        <v>329</v>
      </c>
      <c r="G10" s="269" t="s">
        <v>27</v>
      </c>
      <c r="H10" s="270" t="s">
        <v>28</v>
      </c>
      <c r="I10" s="16"/>
      <c r="J10" s="161"/>
      <c r="K10" s="162"/>
      <c r="L10" s="16"/>
      <c r="M10" s="161"/>
      <c r="N10" s="162"/>
      <c r="O10" s="16"/>
      <c r="P10" s="161"/>
      <c r="Q10" s="162"/>
      <c r="R10" s="16"/>
      <c r="S10" s="161"/>
      <c r="T10" s="162"/>
      <c r="U10" s="16"/>
      <c r="V10" s="161"/>
      <c r="W10" s="162"/>
    </row>
    <row r="11" spans="2:23" ht="18" customHeight="1">
      <c r="B11" s="280"/>
      <c r="C11" s="116"/>
      <c r="D11" s="271"/>
      <c r="E11" s="271"/>
      <c r="F11" s="104"/>
      <c r="G11" s="269"/>
      <c r="H11" s="270"/>
      <c r="I11" s="122" t="e">
        <f>(I10/J10)*100</f>
        <v>#DIV/0!</v>
      </c>
      <c r="J11" s="122"/>
      <c r="K11" s="122"/>
      <c r="L11" s="122" t="e">
        <f>(L10/M10)*100</f>
        <v>#DIV/0!</v>
      </c>
      <c r="M11" s="122"/>
      <c r="N11" s="122"/>
      <c r="O11" s="122" t="e">
        <f>(O10/P10)*100</f>
        <v>#DIV/0!</v>
      </c>
      <c r="P11" s="122"/>
      <c r="Q11" s="122"/>
      <c r="R11" s="122" t="e">
        <f>(R10/S10)*100</f>
        <v>#DIV/0!</v>
      </c>
      <c r="S11" s="122"/>
      <c r="T11" s="122"/>
      <c r="U11" s="122" t="e">
        <f>(U10/V10)*100</f>
        <v>#DIV/0!</v>
      </c>
      <c r="V11" s="122"/>
      <c r="W11" s="122"/>
    </row>
    <row r="12" spans="2:23" ht="18" customHeight="1">
      <c r="B12" s="280"/>
      <c r="C12" s="116">
        <v>3</v>
      </c>
      <c r="D12" s="271" t="s">
        <v>439</v>
      </c>
      <c r="E12" s="271" t="s">
        <v>440</v>
      </c>
      <c r="F12" s="110" t="s">
        <v>330</v>
      </c>
      <c r="G12" s="113"/>
      <c r="H12" s="270" t="s">
        <v>28</v>
      </c>
      <c r="I12" s="16"/>
      <c r="J12" s="161"/>
      <c r="K12" s="162"/>
      <c r="L12" s="16"/>
      <c r="M12" s="161"/>
      <c r="N12" s="162"/>
      <c r="O12" s="16"/>
      <c r="P12" s="161"/>
      <c r="Q12" s="162"/>
      <c r="R12" s="16"/>
      <c r="S12" s="161"/>
      <c r="T12" s="162"/>
      <c r="U12" s="16"/>
      <c r="V12" s="161"/>
      <c r="W12" s="162"/>
    </row>
    <row r="13" spans="2:23" ht="18" customHeight="1">
      <c r="B13" s="280"/>
      <c r="C13" s="116"/>
      <c r="D13" s="271"/>
      <c r="E13" s="271"/>
      <c r="F13" s="110"/>
      <c r="G13" s="113"/>
      <c r="H13" s="270"/>
      <c r="I13" s="122" t="e">
        <f>(I12/J12)*1000</f>
        <v>#DIV/0!</v>
      </c>
      <c r="J13" s="122"/>
      <c r="K13" s="122"/>
      <c r="L13" s="122" t="e">
        <f>(L12/M12)*1000</f>
        <v>#DIV/0!</v>
      </c>
      <c r="M13" s="122"/>
      <c r="N13" s="122"/>
      <c r="O13" s="122" t="e">
        <f>(O12/P12)*1000</f>
        <v>#DIV/0!</v>
      </c>
      <c r="P13" s="122"/>
      <c r="Q13" s="122"/>
      <c r="R13" s="122" t="e">
        <f>(R12/S12)*1000</f>
        <v>#DIV/0!</v>
      </c>
      <c r="S13" s="122"/>
      <c r="T13" s="122"/>
      <c r="U13" s="122" t="e">
        <f>(U12/V12)*1000</f>
        <v>#DIV/0!</v>
      </c>
      <c r="V13" s="122"/>
      <c r="W13" s="122"/>
    </row>
    <row r="14" spans="2:23" ht="18" customHeight="1">
      <c r="B14" s="280"/>
      <c r="C14" s="116">
        <v>4</v>
      </c>
      <c r="D14" s="271" t="s">
        <v>441</v>
      </c>
      <c r="E14" s="271" t="s">
        <v>442</v>
      </c>
      <c r="F14" s="110" t="s">
        <v>339</v>
      </c>
      <c r="G14" s="113"/>
      <c r="H14" s="270" t="s">
        <v>28</v>
      </c>
      <c r="I14" s="16"/>
      <c r="J14" s="161"/>
      <c r="K14" s="162"/>
      <c r="L14" s="16"/>
      <c r="M14" s="161"/>
      <c r="N14" s="162"/>
      <c r="O14" s="16"/>
      <c r="P14" s="161"/>
      <c r="Q14" s="162"/>
      <c r="R14" s="16"/>
      <c r="S14" s="161"/>
      <c r="T14" s="162"/>
      <c r="U14" s="16"/>
      <c r="V14" s="161"/>
      <c r="W14" s="162"/>
    </row>
    <row r="15" spans="2:23" ht="18" customHeight="1">
      <c r="B15" s="280"/>
      <c r="C15" s="116"/>
      <c r="D15" s="271"/>
      <c r="E15" s="271"/>
      <c r="F15" s="110"/>
      <c r="G15" s="113"/>
      <c r="H15" s="270"/>
      <c r="I15" s="276" t="e">
        <f>(I14/J14)*1000</f>
        <v>#DIV/0!</v>
      </c>
      <c r="J15" s="276"/>
      <c r="K15" s="276"/>
      <c r="L15" s="276" t="e">
        <f>(L14/M14)*1000</f>
        <v>#DIV/0!</v>
      </c>
      <c r="M15" s="276"/>
      <c r="N15" s="276"/>
      <c r="O15" s="276" t="e">
        <f>(O14/P14)*1000</f>
        <v>#DIV/0!</v>
      </c>
      <c r="P15" s="276"/>
      <c r="Q15" s="276"/>
      <c r="R15" s="276" t="e">
        <f>(R14/S14)*1000</f>
        <v>#DIV/0!</v>
      </c>
      <c r="S15" s="276"/>
      <c r="T15" s="276"/>
      <c r="U15" s="276" t="e">
        <f>(U14/V14)*1000</f>
        <v>#DIV/0!</v>
      </c>
      <c r="V15" s="276"/>
      <c r="W15" s="276"/>
    </row>
    <row r="16" spans="2:23" ht="18" customHeight="1">
      <c r="B16" s="280"/>
      <c r="C16" s="116">
        <v>5</v>
      </c>
      <c r="D16" s="271" t="s">
        <v>36</v>
      </c>
      <c r="E16" s="271" t="s">
        <v>37</v>
      </c>
      <c r="F16" s="104" t="s">
        <v>331</v>
      </c>
      <c r="G16" s="275" t="s">
        <v>55</v>
      </c>
      <c r="H16" s="270" t="s">
        <v>38</v>
      </c>
      <c r="I16" s="16"/>
      <c r="J16" s="161"/>
      <c r="K16" s="162"/>
      <c r="L16" s="16"/>
      <c r="M16" s="161"/>
      <c r="N16" s="162"/>
      <c r="O16" s="16"/>
      <c r="P16" s="161"/>
      <c r="Q16" s="162"/>
      <c r="R16" s="16"/>
      <c r="S16" s="161"/>
      <c r="T16" s="162"/>
      <c r="U16" s="16"/>
      <c r="V16" s="161"/>
      <c r="W16" s="162"/>
    </row>
    <row r="17" spans="2:23" ht="18" customHeight="1">
      <c r="B17" s="280"/>
      <c r="C17" s="116"/>
      <c r="D17" s="271"/>
      <c r="E17" s="271"/>
      <c r="F17" s="104"/>
      <c r="G17" s="275"/>
      <c r="H17" s="270"/>
      <c r="I17" s="122" t="e">
        <f>(I16/J16)*100</f>
        <v>#DIV/0!</v>
      </c>
      <c r="J17" s="122"/>
      <c r="K17" s="122"/>
      <c r="L17" s="122" t="e">
        <f>(L16/M16)*100</f>
        <v>#DIV/0!</v>
      </c>
      <c r="M17" s="122"/>
      <c r="N17" s="122"/>
      <c r="O17" s="122" t="e">
        <f>(O16/P16)*100</f>
        <v>#DIV/0!</v>
      </c>
      <c r="P17" s="122"/>
      <c r="Q17" s="122"/>
      <c r="R17" s="122" t="e">
        <f>(R16/S16)*100</f>
        <v>#DIV/0!</v>
      </c>
      <c r="S17" s="122"/>
      <c r="T17" s="122"/>
      <c r="U17" s="122" t="e">
        <f>(U16/V16)*100</f>
        <v>#DIV/0!</v>
      </c>
      <c r="V17" s="122"/>
      <c r="W17" s="122"/>
    </row>
    <row r="18" spans="2:23" ht="18" customHeight="1">
      <c r="B18" s="280"/>
      <c r="C18" s="116">
        <v>6</v>
      </c>
      <c r="D18" s="271" t="s">
        <v>39</v>
      </c>
      <c r="E18" s="271" t="s">
        <v>40</v>
      </c>
      <c r="F18" s="237" t="s">
        <v>332</v>
      </c>
      <c r="G18" s="275" t="s">
        <v>326</v>
      </c>
      <c r="H18" s="270" t="s">
        <v>38</v>
      </c>
      <c r="I18" s="16"/>
      <c r="J18" s="161"/>
      <c r="K18" s="162"/>
      <c r="L18" s="16"/>
      <c r="M18" s="161"/>
      <c r="N18" s="162"/>
      <c r="O18" s="16"/>
      <c r="P18" s="161"/>
      <c r="Q18" s="162"/>
      <c r="R18" s="16"/>
      <c r="S18" s="161"/>
      <c r="T18" s="162"/>
      <c r="U18" s="16"/>
      <c r="V18" s="161"/>
      <c r="W18" s="162"/>
    </row>
    <row r="19" spans="2:23" ht="18" customHeight="1">
      <c r="B19" s="280"/>
      <c r="C19" s="116"/>
      <c r="D19" s="271"/>
      <c r="E19" s="271"/>
      <c r="F19" s="237"/>
      <c r="G19" s="275"/>
      <c r="H19" s="270"/>
      <c r="I19" s="122" t="e">
        <f>(I18/J18)*100</f>
        <v>#DIV/0!</v>
      </c>
      <c r="J19" s="122"/>
      <c r="K19" s="122"/>
      <c r="L19" s="122" t="e">
        <f>(L18/M18)*100</f>
        <v>#DIV/0!</v>
      </c>
      <c r="M19" s="122"/>
      <c r="N19" s="122"/>
      <c r="O19" s="122" t="e">
        <f>(O18/P18)*100</f>
        <v>#DIV/0!</v>
      </c>
      <c r="P19" s="122"/>
      <c r="Q19" s="122"/>
      <c r="R19" s="122" t="e">
        <f>(R18/S18)*100</f>
        <v>#DIV/0!</v>
      </c>
      <c r="S19" s="122"/>
      <c r="T19" s="122"/>
      <c r="U19" s="122" t="e">
        <f>(U18/V18)*100</f>
        <v>#DIV/0!</v>
      </c>
      <c r="V19" s="122"/>
      <c r="W19" s="122"/>
    </row>
    <row r="20" spans="2:23" ht="18" customHeight="1">
      <c r="B20" s="280"/>
      <c r="C20" s="116">
        <v>7</v>
      </c>
      <c r="D20" s="271" t="s">
        <v>41</v>
      </c>
      <c r="E20" s="271" t="s">
        <v>42</v>
      </c>
      <c r="F20" s="237" t="s">
        <v>333</v>
      </c>
      <c r="G20" s="269" t="s">
        <v>281</v>
      </c>
      <c r="H20" s="270" t="s">
        <v>38</v>
      </c>
      <c r="I20" s="16"/>
      <c r="J20" s="161"/>
      <c r="K20" s="162"/>
      <c r="L20" s="16"/>
      <c r="M20" s="161"/>
      <c r="N20" s="162"/>
      <c r="O20" s="16"/>
      <c r="P20" s="161"/>
      <c r="Q20" s="162"/>
      <c r="R20" s="16"/>
      <c r="S20" s="161"/>
      <c r="T20" s="162"/>
      <c r="U20" s="16"/>
      <c r="V20" s="161"/>
      <c r="W20" s="162"/>
    </row>
    <row r="21" spans="2:23" ht="18" customHeight="1" thickBot="1">
      <c r="B21" s="280"/>
      <c r="C21" s="116"/>
      <c r="D21" s="271"/>
      <c r="E21" s="271"/>
      <c r="F21" s="239"/>
      <c r="G21" s="269"/>
      <c r="H21" s="270"/>
      <c r="I21" s="122" t="e">
        <f>(I20/J20)*100</f>
        <v>#DIV/0!</v>
      </c>
      <c r="J21" s="122"/>
      <c r="K21" s="122"/>
      <c r="L21" s="122" t="e">
        <f>(L20/M20)*100</f>
        <v>#DIV/0!</v>
      </c>
      <c r="M21" s="122"/>
      <c r="N21" s="122"/>
      <c r="O21" s="122" t="e">
        <f>(O20/P20)*100</f>
        <v>#DIV/0!</v>
      </c>
      <c r="P21" s="122"/>
      <c r="Q21" s="122"/>
      <c r="R21" s="122" t="e">
        <f>(R20/S20)*100</f>
        <v>#DIV/0!</v>
      </c>
      <c r="S21" s="122"/>
      <c r="T21" s="122"/>
      <c r="U21" s="122" t="e">
        <f>(U20/V20)*100</f>
        <v>#DIV/0!</v>
      </c>
      <c r="V21" s="122"/>
      <c r="W21" s="122"/>
    </row>
    <row r="22" spans="2:23" ht="18" customHeight="1">
      <c r="B22" s="280"/>
      <c r="C22" s="116">
        <v>8</v>
      </c>
      <c r="D22" s="110" t="s">
        <v>43</v>
      </c>
      <c r="E22" s="110" t="s">
        <v>44</v>
      </c>
      <c r="F22" s="249" t="s">
        <v>334</v>
      </c>
      <c r="G22" s="73" t="s">
        <v>292</v>
      </c>
      <c r="H22" s="221" t="s">
        <v>28</v>
      </c>
      <c r="I22" s="16"/>
      <c r="J22" s="161"/>
      <c r="K22" s="162"/>
      <c r="L22" s="16"/>
      <c r="M22" s="161"/>
      <c r="N22" s="162"/>
      <c r="O22" s="16"/>
      <c r="P22" s="161"/>
      <c r="Q22" s="162"/>
      <c r="R22" s="16"/>
      <c r="S22" s="161"/>
      <c r="T22" s="162"/>
      <c r="U22" s="16"/>
      <c r="V22" s="161"/>
      <c r="W22" s="162"/>
    </row>
    <row r="23" spans="2:23" ht="18" customHeight="1">
      <c r="B23" s="280"/>
      <c r="C23" s="116"/>
      <c r="D23" s="110"/>
      <c r="E23" s="110"/>
      <c r="F23" s="110"/>
      <c r="G23" s="73"/>
      <c r="H23" s="221"/>
      <c r="I23" s="122" t="e">
        <f>(I22/J22)*100</f>
        <v>#DIV/0!</v>
      </c>
      <c r="J23" s="122"/>
      <c r="K23" s="122"/>
      <c r="L23" s="122" t="e">
        <f>(L22/M22)*100</f>
        <v>#DIV/0!</v>
      </c>
      <c r="M23" s="122"/>
      <c r="N23" s="122"/>
      <c r="O23" s="122" t="e">
        <f>(O22/P22)*100</f>
        <v>#DIV/0!</v>
      </c>
      <c r="P23" s="122"/>
      <c r="Q23" s="122"/>
      <c r="R23" s="122" t="e">
        <f>(R22/S22)*100</f>
        <v>#DIV/0!</v>
      </c>
      <c r="S23" s="122"/>
      <c r="T23" s="122"/>
      <c r="U23" s="122" t="e">
        <f>(U22/V22)*100</f>
        <v>#DIV/0!</v>
      </c>
      <c r="V23" s="122"/>
      <c r="W23" s="122"/>
    </row>
    <row r="24" spans="2:23" ht="18" customHeight="1">
      <c r="B24" s="280"/>
      <c r="C24" s="116">
        <v>9</v>
      </c>
      <c r="D24" s="271" t="s">
        <v>443</v>
      </c>
      <c r="E24" s="271" t="s">
        <v>444</v>
      </c>
      <c r="F24" s="104" t="s">
        <v>335</v>
      </c>
      <c r="G24" s="113"/>
      <c r="H24" s="270" t="s">
        <v>28</v>
      </c>
      <c r="I24" s="16"/>
      <c r="J24" s="161"/>
      <c r="K24" s="162"/>
      <c r="L24" s="16"/>
      <c r="M24" s="161"/>
      <c r="N24" s="162"/>
      <c r="O24" s="16"/>
      <c r="P24" s="161"/>
      <c r="Q24" s="162"/>
      <c r="R24" s="16"/>
      <c r="S24" s="161"/>
      <c r="T24" s="162"/>
      <c r="U24" s="16"/>
      <c r="V24" s="161"/>
      <c r="W24" s="162"/>
    </row>
    <row r="25" spans="2:23" ht="18" customHeight="1">
      <c r="B25" s="280"/>
      <c r="C25" s="116"/>
      <c r="D25" s="271"/>
      <c r="E25" s="271"/>
      <c r="F25" s="104"/>
      <c r="G25" s="113"/>
      <c r="H25" s="270"/>
      <c r="I25" s="122" t="e">
        <f>(I24/J24)*1000</f>
        <v>#DIV/0!</v>
      </c>
      <c r="J25" s="122"/>
      <c r="K25" s="122"/>
      <c r="L25" s="122" t="e">
        <f>(L24/M24)*1000</f>
        <v>#DIV/0!</v>
      </c>
      <c r="M25" s="122"/>
      <c r="N25" s="122"/>
      <c r="O25" s="122" t="e">
        <f>(O24/P24)*1000</f>
        <v>#DIV/0!</v>
      </c>
      <c r="P25" s="122"/>
      <c r="Q25" s="122"/>
      <c r="R25" s="122" t="e">
        <f>(R24/S24)*1000</f>
        <v>#DIV/0!</v>
      </c>
      <c r="S25" s="122"/>
      <c r="T25" s="122"/>
      <c r="U25" s="122" t="e">
        <f>(U24/V24)*1000</f>
        <v>#DIV/0!</v>
      </c>
      <c r="V25" s="122"/>
      <c r="W25" s="122"/>
    </row>
    <row r="26" spans="2:23" ht="18" customHeight="1">
      <c r="B26" s="280"/>
      <c r="C26" s="116">
        <v>10</v>
      </c>
      <c r="D26" s="271" t="s">
        <v>437</v>
      </c>
      <c r="E26" s="271" t="s">
        <v>438</v>
      </c>
      <c r="F26" s="237" t="s">
        <v>336</v>
      </c>
      <c r="G26" s="113"/>
      <c r="H26" s="270" t="s">
        <v>28</v>
      </c>
      <c r="I26" s="16"/>
      <c r="J26" s="161"/>
      <c r="K26" s="162"/>
      <c r="L26" s="16"/>
      <c r="M26" s="161"/>
      <c r="N26" s="162"/>
      <c r="O26" s="16"/>
      <c r="P26" s="161"/>
      <c r="Q26" s="162"/>
      <c r="R26" s="16"/>
      <c r="S26" s="161"/>
      <c r="T26" s="162"/>
      <c r="U26" s="16"/>
      <c r="V26" s="161"/>
      <c r="W26" s="162"/>
    </row>
    <row r="27" spans="2:23" ht="18" customHeight="1">
      <c r="B27" s="280"/>
      <c r="C27" s="116"/>
      <c r="D27" s="271"/>
      <c r="E27" s="271"/>
      <c r="F27" s="237"/>
      <c r="G27" s="113"/>
      <c r="H27" s="270"/>
      <c r="I27" s="122" t="e">
        <f>(I26/J26)*1000</f>
        <v>#DIV/0!</v>
      </c>
      <c r="J27" s="122"/>
      <c r="K27" s="122"/>
      <c r="L27" s="122" t="e">
        <f>(L26/M26)*1000</f>
        <v>#DIV/0!</v>
      </c>
      <c r="M27" s="122"/>
      <c r="N27" s="122"/>
      <c r="O27" s="122" t="e">
        <f>(O26/P26)*1000</f>
        <v>#DIV/0!</v>
      </c>
      <c r="P27" s="122"/>
      <c r="Q27" s="122"/>
      <c r="R27" s="122" t="e">
        <f>(R26/S26)*1000</f>
        <v>#DIV/0!</v>
      </c>
      <c r="S27" s="122"/>
      <c r="T27" s="122"/>
      <c r="U27" s="122" t="e">
        <f>(U26/V26)*1000</f>
        <v>#DIV/0!</v>
      </c>
      <c r="V27" s="122"/>
      <c r="W27" s="122"/>
    </row>
    <row r="28" spans="2:23" ht="18" customHeight="1">
      <c r="B28" s="280"/>
      <c r="C28" s="116">
        <v>11</v>
      </c>
      <c r="D28" s="271" t="s">
        <v>293</v>
      </c>
      <c r="E28" s="271" t="s">
        <v>291</v>
      </c>
      <c r="F28" s="110" t="s">
        <v>337</v>
      </c>
      <c r="G28" s="269" t="s">
        <v>48</v>
      </c>
      <c r="H28" s="270" t="s">
        <v>28</v>
      </c>
      <c r="I28" s="16"/>
      <c r="J28" s="161"/>
      <c r="K28" s="162"/>
      <c r="L28" s="16"/>
      <c r="M28" s="161"/>
      <c r="N28" s="162"/>
      <c r="O28" s="16"/>
      <c r="P28" s="161"/>
      <c r="Q28" s="162"/>
      <c r="R28" s="16"/>
      <c r="S28" s="161"/>
      <c r="T28" s="162"/>
      <c r="U28" s="16"/>
      <c r="V28" s="161"/>
      <c r="W28" s="162"/>
    </row>
    <row r="29" spans="2:23" ht="18" customHeight="1">
      <c r="B29" s="280"/>
      <c r="C29" s="116"/>
      <c r="D29" s="271"/>
      <c r="E29" s="271"/>
      <c r="F29" s="110"/>
      <c r="G29" s="269"/>
      <c r="H29" s="270"/>
      <c r="I29" s="122" t="e">
        <f>(I28/J28)*100</f>
        <v>#DIV/0!</v>
      </c>
      <c r="J29" s="122"/>
      <c r="K29" s="122"/>
      <c r="L29" s="122" t="e">
        <f>(L28/M28)*100</f>
        <v>#DIV/0!</v>
      </c>
      <c r="M29" s="122"/>
      <c r="N29" s="122"/>
      <c r="O29" s="122" t="e">
        <f>(O28/P28)*100</f>
        <v>#DIV/0!</v>
      </c>
      <c r="P29" s="122"/>
      <c r="Q29" s="122"/>
      <c r="R29" s="122" t="e">
        <f>(R28/S28)*100</f>
        <v>#DIV/0!</v>
      </c>
      <c r="S29" s="122"/>
      <c r="T29" s="122"/>
      <c r="U29" s="122" t="e">
        <f>(U28/V28)*100</f>
        <v>#DIV/0!</v>
      </c>
      <c r="V29" s="122"/>
      <c r="W29" s="122"/>
    </row>
    <row r="30" spans="2:23" ht="18" customHeight="1">
      <c r="B30" s="280"/>
      <c r="C30" s="116">
        <v>12</v>
      </c>
      <c r="D30" s="271" t="s">
        <v>294</v>
      </c>
      <c r="E30" s="272" t="s">
        <v>325</v>
      </c>
      <c r="F30" s="110" t="s">
        <v>340</v>
      </c>
      <c r="G30" s="274">
        <v>0.95</v>
      </c>
      <c r="H30" s="270" t="s">
        <v>28</v>
      </c>
      <c r="I30" s="16"/>
      <c r="J30" s="161"/>
      <c r="K30" s="162"/>
      <c r="L30" s="16"/>
      <c r="M30" s="161"/>
      <c r="N30" s="162"/>
      <c r="O30" s="16"/>
      <c r="P30" s="161"/>
      <c r="Q30" s="162"/>
      <c r="R30" s="16"/>
      <c r="S30" s="161"/>
      <c r="T30" s="162"/>
      <c r="U30" s="16"/>
      <c r="V30" s="161"/>
      <c r="W30" s="162"/>
    </row>
    <row r="31" spans="2:23" ht="18" customHeight="1">
      <c r="B31" s="280"/>
      <c r="C31" s="116"/>
      <c r="D31" s="271"/>
      <c r="E31" s="273"/>
      <c r="F31" s="110"/>
      <c r="G31" s="275"/>
      <c r="H31" s="270"/>
      <c r="I31" s="122" t="e">
        <f>(I30/J30)*100</f>
        <v>#DIV/0!</v>
      </c>
      <c r="J31" s="122"/>
      <c r="K31" s="122"/>
      <c r="L31" s="122" t="e">
        <f>(L30/M30)*100</f>
        <v>#DIV/0!</v>
      </c>
      <c r="M31" s="122"/>
      <c r="N31" s="122"/>
      <c r="O31" s="122" t="e">
        <f>(O30/P30)*100</f>
        <v>#DIV/0!</v>
      </c>
      <c r="P31" s="122"/>
      <c r="Q31" s="122"/>
      <c r="R31" s="122" t="e">
        <f>(R30/S30)*100</f>
        <v>#DIV/0!</v>
      </c>
      <c r="S31" s="122"/>
      <c r="T31" s="122"/>
      <c r="U31" s="122" t="e">
        <f>(U30/V30)*100</f>
        <v>#DIV/0!</v>
      </c>
      <c r="V31" s="122"/>
      <c r="W31" s="122"/>
    </row>
    <row r="32" spans="2:23" ht="18" customHeight="1">
      <c r="B32" s="280"/>
      <c r="C32" s="116">
        <v>13</v>
      </c>
      <c r="D32" s="267" t="s">
        <v>297</v>
      </c>
      <c r="E32" s="267" t="s">
        <v>295</v>
      </c>
      <c r="F32" s="110" t="s">
        <v>409</v>
      </c>
      <c r="G32" s="269" t="s">
        <v>296</v>
      </c>
      <c r="H32" s="270" t="s">
        <v>28</v>
      </c>
      <c r="I32" s="16"/>
      <c r="J32" s="161"/>
      <c r="K32" s="162"/>
      <c r="L32" s="16"/>
      <c r="M32" s="161"/>
      <c r="N32" s="162"/>
      <c r="O32" s="16"/>
      <c r="P32" s="161"/>
      <c r="Q32" s="162"/>
      <c r="R32" s="16"/>
      <c r="S32" s="161"/>
      <c r="T32" s="162"/>
      <c r="U32" s="16"/>
      <c r="V32" s="161"/>
      <c r="W32" s="162"/>
    </row>
    <row r="33" spans="2:23" ht="18" customHeight="1">
      <c r="B33" s="280"/>
      <c r="C33" s="116"/>
      <c r="D33" s="268"/>
      <c r="E33" s="268"/>
      <c r="F33" s="110"/>
      <c r="G33" s="269"/>
      <c r="H33" s="270"/>
      <c r="I33" s="122" t="e">
        <f>(I32/J32)*100</f>
        <v>#DIV/0!</v>
      </c>
      <c r="J33" s="122"/>
      <c r="K33" s="122"/>
      <c r="L33" s="122" t="e">
        <f>(L32/M32)*100</f>
        <v>#DIV/0!</v>
      </c>
      <c r="M33" s="122"/>
      <c r="N33" s="122"/>
      <c r="O33" s="122" t="e">
        <f>(O32/P32)*100</f>
        <v>#DIV/0!</v>
      </c>
      <c r="P33" s="122"/>
      <c r="Q33" s="122"/>
      <c r="R33" s="122" t="e">
        <f>(R32/S32)*100</f>
        <v>#DIV/0!</v>
      </c>
      <c r="S33" s="122"/>
      <c r="T33" s="122"/>
      <c r="U33" s="122" t="e">
        <f>(U32/V32)*100</f>
        <v>#DIV/0!</v>
      </c>
      <c r="V33" s="122"/>
      <c r="W33" s="122"/>
    </row>
    <row r="34" spans="2:23" ht="18" customHeight="1">
      <c r="B34" s="280"/>
      <c r="C34" s="116">
        <v>14</v>
      </c>
      <c r="D34" s="104" t="s">
        <v>53</v>
      </c>
      <c r="E34" s="104" t="s">
        <v>54</v>
      </c>
      <c r="F34" s="237" t="s">
        <v>338</v>
      </c>
      <c r="G34" s="84" t="s">
        <v>55</v>
      </c>
      <c r="H34" s="190" t="s">
        <v>28</v>
      </c>
      <c r="I34" s="16"/>
      <c r="J34" s="161"/>
      <c r="K34" s="162"/>
      <c r="L34" s="16"/>
      <c r="M34" s="161"/>
      <c r="N34" s="162"/>
      <c r="O34" s="16"/>
      <c r="P34" s="161"/>
      <c r="Q34" s="162"/>
      <c r="R34" s="16"/>
      <c r="S34" s="161"/>
      <c r="T34" s="162"/>
      <c r="U34" s="16"/>
      <c r="V34" s="161"/>
      <c r="W34" s="162"/>
    </row>
    <row r="35" spans="2:23" ht="18" customHeight="1">
      <c r="B35" s="281"/>
      <c r="C35" s="116"/>
      <c r="D35" s="263"/>
      <c r="E35" s="263"/>
      <c r="F35" s="264"/>
      <c r="G35" s="265"/>
      <c r="H35" s="266"/>
      <c r="I35" s="122" t="e">
        <f>(I34/J34)*100</f>
        <v>#DIV/0!</v>
      </c>
      <c r="J35" s="122"/>
      <c r="K35" s="122"/>
      <c r="L35" s="122" t="e">
        <f>(L34/M34)*100</f>
        <v>#DIV/0!</v>
      </c>
      <c r="M35" s="122"/>
      <c r="N35" s="122"/>
      <c r="O35" s="122" t="e">
        <f>(O34/P34)*100</f>
        <v>#DIV/0!</v>
      </c>
      <c r="P35" s="122"/>
      <c r="Q35" s="122"/>
      <c r="R35" s="122" t="e">
        <f>(R34/S34)*100</f>
        <v>#DIV/0!</v>
      </c>
      <c r="S35" s="122"/>
      <c r="T35" s="122"/>
      <c r="U35" s="122" t="e">
        <f>(U34/V34)*100</f>
        <v>#DIV/0!</v>
      </c>
      <c r="V35" s="122"/>
      <c r="W35" s="122"/>
    </row>
    <row r="36" spans="2:23" ht="18" customHeight="1">
      <c r="B36" s="262" t="s">
        <v>56</v>
      </c>
      <c r="C36" s="191">
        <v>15</v>
      </c>
      <c r="D36" s="257" t="s">
        <v>57</v>
      </c>
      <c r="E36" s="257" t="s">
        <v>58</v>
      </c>
      <c r="F36" s="104" t="s">
        <v>341</v>
      </c>
      <c r="G36" s="218">
        <v>0.85</v>
      </c>
      <c r="H36" s="260" t="s">
        <v>38</v>
      </c>
      <c r="I36" s="16"/>
      <c r="J36" s="161"/>
      <c r="K36" s="162"/>
      <c r="L36" s="16"/>
      <c r="M36" s="161"/>
      <c r="N36" s="162"/>
      <c r="O36" s="16"/>
      <c r="P36" s="161"/>
      <c r="Q36" s="162"/>
      <c r="R36" s="16"/>
      <c r="S36" s="161"/>
      <c r="T36" s="162"/>
      <c r="U36" s="16"/>
      <c r="V36" s="161"/>
      <c r="W36" s="162"/>
    </row>
    <row r="37" spans="2:23" ht="18" customHeight="1">
      <c r="B37" s="262"/>
      <c r="C37" s="192"/>
      <c r="D37" s="258"/>
      <c r="E37" s="258"/>
      <c r="F37" s="104"/>
      <c r="G37" s="259"/>
      <c r="H37" s="261"/>
      <c r="I37" s="122" t="e">
        <f>(I36/J36)*100</f>
        <v>#DIV/0!</v>
      </c>
      <c r="J37" s="122"/>
      <c r="K37" s="122"/>
      <c r="L37" s="122" t="e">
        <f>(L36/M36)*100</f>
        <v>#DIV/0!</v>
      </c>
      <c r="M37" s="122"/>
      <c r="N37" s="122"/>
      <c r="O37" s="122" t="e">
        <f>(O36/P36)*100</f>
        <v>#DIV/0!</v>
      </c>
      <c r="P37" s="122"/>
      <c r="Q37" s="122"/>
      <c r="R37" s="122" t="e">
        <f>(R36/S36)*100</f>
        <v>#DIV/0!</v>
      </c>
      <c r="S37" s="122"/>
      <c r="T37" s="122"/>
      <c r="U37" s="122" t="e">
        <f>(U36/V36)*100</f>
        <v>#DIV/0!</v>
      </c>
      <c r="V37" s="122"/>
      <c r="W37" s="122"/>
    </row>
    <row r="38" spans="2:23" ht="18" customHeight="1">
      <c r="B38" s="262"/>
      <c r="C38" s="191">
        <v>16</v>
      </c>
      <c r="D38" s="257" t="s">
        <v>420</v>
      </c>
      <c r="E38" s="257" t="s">
        <v>419</v>
      </c>
      <c r="F38" s="104"/>
      <c r="G38" s="218">
        <v>0.1</v>
      </c>
      <c r="H38" s="260" t="s">
        <v>38</v>
      </c>
      <c r="I38" s="16"/>
      <c r="J38" s="161"/>
      <c r="K38" s="162"/>
      <c r="L38" s="16"/>
      <c r="M38" s="161"/>
      <c r="N38" s="162"/>
      <c r="O38" s="16"/>
      <c r="P38" s="161"/>
      <c r="Q38" s="162"/>
      <c r="R38" s="16"/>
      <c r="S38" s="161"/>
      <c r="T38" s="162"/>
      <c r="U38" s="16"/>
      <c r="V38" s="161"/>
      <c r="W38" s="162"/>
    </row>
    <row r="39" spans="2:23" ht="18" customHeight="1">
      <c r="B39" s="262"/>
      <c r="C39" s="192"/>
      <c r="D39" s="258"/>
      <c r="E39" s="258"/>
      <c r="F39" s="104"/>
      <c r="G39" s="259"/>
      <c r="H39" s="261"/>
      <c r="I39" s="122" t="e">
        <f>(I38/J38)*100</f>
        <v>#DIV/0!</v>
      </c>
      <c r="J39" s="122"/>
      <c r="K39" s="122"/>
      <c r="L39" s="122" t="e">
        <f>(L38/M38)*100</f>
        <v>#DIV/0!</v>
      </c>
      <c r="M39" s="122"/>
      <c r="N39" s="122"/>
      <c r="O39" s="122" t="e">
        <f>(O38/P38)*100</f>
        <v>#DIV/0!</v>
      </c>
      <c r="P39" s="122"/>
      <c r="Q39" s="122"/>
      <c r="R39" s="122" t="e">
        <f>(R38/S38)*100</f>
        <v>#DIV/0!</v>
      </c>
      <c r="S39" s="122"/>
      <c r="T39" s="122"/>
      <c r="U39" s="122" t="e">
        <f>(U38/V38)*100</f>
        <v>#DIV/0!</v>
      </c>
      <c r="V39" s="122"/>
      <c r="W39" s="122"/>
    </row>
    <row r="40" spans="2:23" ht="18" customHeight="1">
      <c r="B40" s="262"/>
      <c r="C40" s="191">
        <v>17</v>
      </c>
      <c r="D40" s="257" t="s">
        <v>421</v>
      </c>
      <c r="E40" s="257" t="s">
        <v>422</v>
      </c>
      <c r="F40" s="104"/>
      <c r="G40" s="218">
        <v>0.1</v>
      </c>
      <c r="H40" s="260" t="s">
        <v>38</v>
      </c>
      <c r="I40" s="16"/>
      <c r="J40" s="161"/>
      <c r="K40" s="162"/>
      <c r="L40" s="16"/>
      <c r="M40" s="161"/>
      <c r="N40" s="162"/>
      <c r="O40" s="16"/>
      <c r="P40" s="161"/>
      <c r="Q40" s="162"/>
      <c r="R40" s="16"/>
      <c r="S40" s="161"/>
      <c r="T40" s="162"/>
      <c r="U40" s="16"/>
      <c r="V40" s="161"/>
      <c r="W40" s="162"/>
    </row>
    <row r="41" spans="2:23" ht="18" customHeight="1">
      <c r="B41" s="262"/>
      <c r="C41" s="192"/>
      <c r="D41" s="258"/>
      <c r="E41" s="258"/>
      <c r="F41" s="104"/>
      <c r="G41" s="259"/>
      <c r="H41" s="261"/>
      <c r="I41" s="122" t="e">
        <f>(I40/J40)*100</f>
        <v>#DIV/0!</v>
      </c>
      <c r="J41" s="122"/>
      <c r="K41" s="122"/>
      <c r="L41" s="122" t="e">
        <f>(L40/M40)*100</f>
        <v>#DIV/0!</v>
      </c>
      <c r="M41" s="122"/>
      <c r="N41" s="122"/>
      <c r="O41" s="122" t="e">
        <f>(O40/P40)*100</f>
        <v>#DIV/0!</v>
      </c>
      <c r="P41" s="122"/>
      <c r="Q41" s="122"/>
      <c r="R41" s="122" t="e">
        <f>(R40/S40)*100</f>
        <v>#DIV/0!</v>
      </c>
      <c r="S41" s="122"/>
      <c r="T41" s="122"/>
      <c r="U41" s="122" t="e">
        <f>(U40/V40)*100</f>
        <v>#DIV/0!</v>
      </c>
      <c r="V41" s="122"/>
      <c r="W41" s="122"/>
    </row>
    <row r="42" spans="2:23" ht="18" customHeight="1">
      <c r="B42" s="262"/>
      <c r="C42" s="116">
        <v>18</v>
      </c>
      <c r="D42" s="104" t="s">
        <v>59</v>
      </c>
      <c r="E42" s="104" t="s">
        <v>60</v>
      </c>
      <c r="F42" s="104"/>
      <c r="G42" s="78">
        <v>1</v>
      </c>
      <c r="H42" s="190" t="s">
        <v>38</v>
      </c>
      <c r="I42" s="16"/>
      <c r="J42" s="161"/>
      <c r="K42" s="162"/>
      <c r="L42" s="16"/>
      <c r="M42" s="161"/>
      <c r="N42" s="162"/>
      <c r="O42" s="16"/>
      <c r="P42" s="161"/>
      <c r="Q42" s="162"/>
      <c r="R42" s="16"/>
      <c r="S42" s="161"/>
      <c r="T42" s="162"/>
      <c r="U42" s="16"/>
      <c r="V42" s="161"/>
      <c r="W42" s="162"/>
    </row>
    <row r="43" spans="2:23" ht="18" customHeight="1">
      <c r="B43" s="262"/>
      <c r="C43" s="116"/>
      <c r="D43" s="104"/>
      <c r="E43" s="104"/>
      <c r="F43" s="104"/>
      <c r="G43" s="73"/>
      <c r="H43" s="190"/>
      <c r="I43" s="122" t="e">
        <f>(I42/J42)*100</f>
        <v>#DIV/0!</v>
      </c>
      <c r="J43" s="122"/>
      <c r="K43" s="122"/>
      <c r="L43" s="122" t="e">
        <f>(L42/M42)*100</f>
        <v>#DIV/0!</v>
      </c>
      <c r="M43" s="122"/>
      <c r="N43" s="122"/>
      <c r="O43" s="122" t="e">
        <f>(O42/P42)*100</f>
        <v>#DIV/0!</v>
      </c>
      <c r="P43" s="122"/>
      <c r="Q43" s="122"/>
      <c r="R43" s="122" t="e">
        <f>(R42/S42)*100</f>
        <v>#DIV/0!</v>
      </c>
      <c r="S43" s="122"/>
      <c r="T43" s="122"/>
      <c r="U43" s="122" t="e">
        <f>(U42/V42)*100</f>
        <v>#DIV/0!</v>
      </c>
      <c r="V43" s="122"/>
      <c r="W43" s="122"/>
    </row>
    <row r="44" spans="2:23" ht="18" customHeight="1">
      <c r="B44" s="262"/>
      <c r="C44" s="116">
        <v>19</v>
      </c>
      <c r="D44" s="253" t="s">
        <v>61</v>
      </c>
      <c r="E44" s="253" t="s">
        <v>62</v>
      </c>
      <c r="F44" s="104"/>
      <c r="G44" s="255">
        <v>0.95</v>
      </c>
      <c r="H44" s="221" t="s">
        <v>38</v>
      </c>
      <c r="I44" s="16"/>
      <c r="J44" s="161"/>
      <c r="K44" s="162"/>
      <c r="L44" s="16"/>
      <c r="M44" s="161"/>
      <c r="N44" s="162"/>
      <c r="O44" s="16"/>
      <c r="P44" s="161"/>
      <c r="Q44" s="162"/>
      <c r="R44" s="16"/>
      <c r="S44" s="161"/>
      <c r="T44" s="162"/>
      <c r="U44" s="16"/>
      <c r="V44" s="161"/>
      <c r="W44" s="162"/>
    </row>
    <row r="45" spans="2:23" ht="18" customHeight="1" thickBot="1">
      <c r="B45" s="262"/>
      <c r="C45" s="116"/>
      <c r="D45" s="254"/>
      <c r="E45" s="254"/>
      <c r="F45" s="104"/>
      <c r="G45" s="256"/>
      <c r="H45" s="221"/>
      <c r="I45" s="122" t="e">
        <f>(I44/J44)*100</f>
        <v>#DIV/0!</v>
      </c>
      <c r="J45" s="122"/>
      <c r="K45" s="122"/>
      <c r="L45" s="122" t="e">
        <f>(L44/M44)*100</f>
        <v>#DIV/0!</v>
      </c>
      <c r="M45" s="122"/>
      <c r="N45" s="122"/>
      <c r="O45" s="122" t="e">
        <f>(O44/P44)*100</f>
        <v>#DIV/0!</v>
      </c>
      <c r="P45" s="122"/>
      <c r="Q45" s="122"/>
      <c r="R45" s="122" t="e">
        <f>(R44/S44)*100</f>
        <v>#DIV/0!</v>
      </c>
      <c r="S45" s="122"/>
      <c r="T45" s="122"/>
      <c r="U45" s="122" t="e">
        <f>(U44/V44)*100</f>
        <v>#DIV/0!</v>
      </c>
      <c r="V45" s="122"/>
      <c r="W45" s="122"/>
    </row>
    <row r="46" spans="2:23" ht="18" customHeight="1">
      <c r="B46" s="250" t="s">
        <v>65</v>
      </c>
      <c r="C46" s="116">
        <v>20</v>
      </c>
      <c r="D46" s="104" t="s">
        <v>66</v>
      </c>
      <c r="E46" s="104" t="s">
        <v>67</v>
      </c>
      <c r="F46" s="229" t="s">
        <v>342</v>
      </c>
      <c r="G46" s="113"/>
      <c r="H46" s="190" t="s">
        <v>38</v>
      </c>
      <c r="I46" s="16"/>
      <c r="J46" s="161"/>
      <c r="K46" s="162"/>
      <c r="L46" s="16"/>
      <c r="M46" s="161"/>
      <c r="N46" s="162"/>
      <c r="O46" s="16"/>
      <c r="P46" s="161"/>
      <c r="Q46" s="162"/>
      <c r="R46" s="16"/>
      <c r="S46" s="161"/>
      <c r="T46" s="162"/>
      <c r="U46" s="16"/>
      <c r="V46" s="161"/>
      <c r="W46" s="162"/>
    </row>
    <row r="47" spans="2:23" ht="18" customHeight="1">
      <c r="B47" s="251"/>
      <c r="C47" s="116"/>
      <c r="D47" s="104"/>
      <c r="E47" s="104"/>
      <c r="F47" s="104"/>
      <c r="G47" s="113"/>
      <c r="H47" s="190"/>
      <c r="I47" s="122" t="e">
        <f>(I46/J46)*100</f>
        <v>#DIV/0!</v>
      </c>
      <c r="J47" s="122"/>
      <c r="K47" s="122"/>
      <c r="L47" s="122" t="e">
        <f>(L46/M46)*100</f>
        <v>#DIV/0!</v>
      </c>
      <c r="M47" s="122"/>
      <c r="N47" s="122"/>
      <c r="O47" s="122" t="e">
        <f>(O46/P46)*100</f>
        <v>#DIV/0!</v>
      </c>
      <c r="P47" s="122"/>
      <c r="Q47" s="122"/>
      <c r="R47" s="122" t="e">
        <f>(R46/S46)*100</f>
        <v>#DIV/0!</v>
      </c>
      <c r="S47" s="122"/>
      <c r="T47" s="122"/>
      <c r="U47" s="122" t="e">
        <f>(U46/V46)*100</f>
        <v>#DIV/0!</v>
      </c>
      <c r="V47" s="122"/>
      <c r="W47" s="122"/>
    </row>
    <row r="48" spans="2:23" ht="18" customHeight="1">
      <c r="B48" s="251"/>
      <c r="C48" s="116">
        <v>21</v>
      </c>
      <c r="D48" s="104" t="s">
        <v>68</v>
      </c>
      <c r="E48" s="104" t="s">
        <v>427</v>
      </c>
      <c r="F48" s="104" t="s">
        <v>343</v>
      </c>
      <c r="G48" s="78">
        <v>0.8</v>
      </c>
      <c r="H48" s="190" t="s">
        <v>28</v>
      </c>
      <c r="I48" s="16"/>
      <c r="J48" s="161"/>
      <c r="K48" s="162"/>
      <c r="L48" s="16"/>
      <c r="M48" s="161"/>
      <c r="N48" s="162"/>
      <c r="O48" s="16"/>
      <c r="P48" s="161"/>
      <c r="Q48" s="162"/>
      <c r="R48" s="16"/>
      <c r="S48" s="161"/>
      <c r="T48" s="162"/>
      <c r="U48" s="16"/>
      <c r="V48" s="161"/>
      <c r="W48" s="162"/>
    </row>
    <row r="49" spans="2:23" ht="18" customHeight="1">
      <c r="B49" s="251"/>
      <c r="C49" s="116"/>
      <c r="D49" s="104"/>
      <c r="E49" s="104"/>
      <c r="F49" s="104"/>
      <c r="G49" s="73"/>
      <c r="H49" s="190"/>
      <c r="I49" s="122" t="e">
        <f>(I48/J48)*100</f>
        <v>#DIV/0!</v>
      </c>
      <c r="J49" s="122"/>
      <c r="K49" s="122"/>
      <c r="L49" s="122" t="e">
        <f>(L48/M48)*100</f>
        <v>#DIV/0!</v>
      </c>
      <c r="M49" s="122"/>
      <c r="N49" s="122"/>
      <c r="O49" s="122" t="e">
        <f>(O48/P48)*100</f>
        <v>#DIV/0!</v>
      </c>
      <c r="P49" s="122"/>
      <c r="Q49" s="122"/>
      <c r="R49" s="122" t="e">
        <f>(R48/S48)*100</f>
        <v>#DIV/0!</v>
      </c>
      <c r="S49" s="122"/>
      <c r="T49" s="122"/>
      <c r="U49" s="122" t="e">
        <f>(U48/V48)*100</f>
        <v>#DIV/0!</v>
      </c>
      <c r="V49" s="122"/>
      <c r="W49" s="122"/>
    </row>
    <row r="50" spans="2:23" ht="18" customHeight="1">
      <c r="B50" s="251"/>
      <c r="C50" s="116">
        <v>22</v>
      </c>
      <c r="D50" s="104" t="s">
        <v>73</v>
      </c>
      <c r="E50" s="110" t="s">
        <v>74</v>
      </c>
      <c r="F50" s="110" t="s">
        <v>344</v>
      </c>
      <c r="G50" s="252"/>
      <c r="H50" s="190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>
      <c r="B51" s="251"/>
      <c r="C51" s="116"/>
      <c r="D51" s="104"/>
      <c r="E51" s="110"/>
      <c r="F51" s="110"/>
      <c r="G51" s="252"/>
      <c r="H51" s="190"/>
      <c r="I51" s="122" t="e">
        <f>I50/(J50*K50)</f>
        <v>#DIV/0!</v>
      </c>
      <c r="J51" s="122"/>
      <c r="K51" s="122"/>
      <c r="L51" s="122" t="e">
        <f>L50/(M50*N50)</f>
        <v>#DIV/0!</v>
      </c>
      <c r="M51" s="122"/>
      <c r="N51" s="122"/>
      <c r="O51" s="122" t="e">
        <f>O50/(P50*Q50)</f>
        <v>#DIV/0!</v>
      </c>
      <c r="P51" s="122"/>
      <c r="Q51" s="122"/>
      <c r="R51" s="122" t="e">
        <f>R50/(S50*T50)</f>
        <v>#DIV/0!</v>
      </c>
      <c r="S51" s="122"/>
      <c r="T51" s="122"/>
      <c r="U51" s="122" t="e">
        <f>U50/(V50*W50)</f>
        <v>#DIV/0!</v>
      </c>
      <c r="V51" s="122"/>
      <c r="W51" s="122"/>
    </row>
    <row r="52" spans="2:23" ht="18" customHeight="1">
      <c r="B52" s="251"/>
      <c r="C52" s="116">
        <v>23</v>
      </c>
      <c r="D52" s="104" t="s">
        <v>79</v>
      </c>
      <c r="E52" s="110" t="s">
        <v>80</v>
      </c>
      <c r="F52" s="249" t="s">
        <v>345</v>
      </c>
      <c r="G52" s="121">
        <v>15</v>
      </c>
      <c r="H52" s="190" t="s">
        <v>38</v>
      </c>
      <c r="I52" s="176"/>
      <c r="J52" s="177"/>
      <c r="K52" s="178"/>
      <c r="L52" s="176"/>
      <c r="M52" s="177"/>
      <c r="N52" s="178"/>
      <c r="O52" s="176"/>
      <c r="P52" s="177"/>
      <c r="Q52" s="178"/>
      <c r="R52" s="176"/>
      <c r="S52" s="177"/>
      <c r="T52" s="178"/>
      <c r="U52" s="176"/>
      <c r="V52" s="177"/>
      <c r="W52" s="178"/>
    </row>
    <row r="53" spans="2:23" ht="18" customHeight="1">
      <c r="B53" s="251"/>
      <c r="C53" s="116"/>
      <c r="D53" s="104"/>
      <c r="E53" s="110"/>
      <c r="F53" s="110"/>
      <c r="G53" s="121"/>
      <c r="H53" s="190"/>
      <c r="I53" s="179"/>
      <c r="J53" s="180"/>
      <c r="K53" s="181"/>
      <c r="L53" s="179"/>
      <c r="M53" s="180"/>
      <c r="N53" s="181"/>
      <c r="O53" s="179"/>
      <c r="P53" s="180"/>
      <c r="Q53" s="181"/>
      <c r="R53" s="179"/>
      <c r="S53" s="180"/>
      <c r="T53" s="181"/>
      <c r="U53" s="179"/>
      <c r="V53" s="180"/>
      <c r="W53" s="181"/>
    </row>
    <row r="54" spans="2:23" ht="18" customHeight="1">
      <c r="B54" s="251"/>
      <c r="C54" s="116">
        <v>24</v>
      </c>
      <c r="D54" s="104" t="s">
        <v>300</v>
      </c>
      <c r="E54" s="104" t="s">
        <v>82</v>
      </c>
      <c r="F54" s="104" t="s">
        <v>346</v>
      </c>
      <c r="G54" s="78">
        <v>0.85</v>
      </c>
      <c r="H54" s="190" t="s">
        <v>28</v>
      </c>
      <c r="I54" s="16"/>
      <c r="J54" s="161"/>
      <c r="K54" s="162"/>
      <c r="L54" s="16"/>
      <c r="M54" s="161"/>
      <c r="N54" s="162"/>
      <c r="O54" s="16"/>
      <c r="P54" s="161"/>
      <c r="Q54" s="162"/>
      <c r="R54" s="16"/>
      <c r="S54" s="161"/>
      <c r="T54" s="162"/>
      <c r="U54" s="16"/>
      <c r="V54" s="161"/>
      <c r="W54" s="162"/>
    </row>
    <row r="55" spans="2:23" ht="18" customHeight="1">
      <c r="B55" s="251"/>
      <c r="C55" s="116"/>
      <c r="D55" s="104"/>
      <c r="E55" s="104"/>
      <c r="F55" s="104"/>
      <c r="G55" s="73"/>
      <c r="H55" s="190"/>
      <c r="I55" s="122" t="e">
        <f>(I54/J54)*100</f>
        <v>#DIV/0!</v>
      </c>
      <c r="J55" s="122"/>
      <c r="K55" s="122"/>
      <c r="L55" s="122" t="e">
        <f>(L54/M54)*100</f>
        <v>#DIV/0!</v>
      </c>
      <c r="M55" s="122"/>
      <c r="N55" s="122"/>
      <c r="O55" s="122" t="e">
        <f>(O54/P54)*100</f>
        <v>#DIV/0!</v>
      </c>
      <c r="P55" s="122"/>
      <c r="Q55" s="122"/>
      <c r="R55" s="122" t="e">
        <f>(R54/S54)*100</f>
        <v>#DIV/0!</v>
      </c>
      <c r="S55" s="122"/>
      <c r="T55" s="122"/>
      <c r="U55" s="122" t="e">
        <f>(U54/V54)*100</f>
        <v>#DIV/0!</v>
      </c>
      <c r="V55" s="122"/>
      <c r="W55" s="122"/>
    </row>
    <row r="56" spans="2:23" ht="18" customHeight="1">
      <c r="B56" s="251"/>
      <c r="C56" s="116">
        <v>25</v>
      </c>
      <c r="D56" s="110" t="s">
        <v>83</v>
      </c>
      <c r="E56" s="110" t="s">
        <v>84</v>
      </c>
      <c r="F56" s="110" t="s">
        <v>347</v>
      </c>
      <c r="G56" s="73" t="s">
        <v>72</v>
      </c>
      <c r="H56" s="221" t="s">
        <v>38</v>
      </c>
      <c r="I56" s="16"/>
      <c r="J56" s="161"/>
      <c r="K56" s="162"/>
      <c r="L56" s="16"/>
      <c r="M56" s="161"/>
      <c r="N56" s="162"/>
      <c r="O56" s="16"/>
      <c r="P56" s="161"/>
      <c r="Q56" s="162"/>
      <c r="R56" s="16"/>
      <c r="S56" s="161"/>
      <c r="T56" s="162"/>
      <c r="U56" s="16"/>
      <c r="V56" s="161"/>
      <c r="W56" s="162"/>
    </row>
    <row r="57" spans="2:23" ht="18" customHeight="1" thickBot="1">
      <c r="B57" s="251"/>
      <c r="C57" s="116"/>
      <c r="D57" s="110"/>
      <c r="E57" s="110"/>
      <c r="F57" s="110"/>
      <c r="G57" s="73"/>
      <c r="H57" s="221"/>
      <c r="I57" s="122" t="e">
        <f>(I56/J56)*100</f>
        <v>#DIV/0!</v>
      </c>
      <c r="J57" s="122"/>
      <c r="K57" s="122"/>
      <c r="L57" s="122" t="e">
        <f>(L56/M56)*100</f>
        <v>#DIV/0!</v>
      </c>
      <c r="M57" s="122"/>
      <c r="N57" s="122"/>
      <c r="O57" s="122" t="e">
        <f>(O56/P56)*100</f>
        <v>#DIV/0!</v>
      </c>
      <c r="P57" s="122"/>
      <c r="Q57" s="122"/>
      <c r="R57" s="122" t="e">
        <f>(R56/S56)*100</f>
        <v>#DIV/0!</v>
      </c>
      <c r="S57" s="122"/>
      <c r="T57" s="122"/>
      <c r="U57" s="122" t="e">
        <f>(U56/V56)*100</f>
        <v>#DIV/0!</v>
      </c>
      <c r="V57" s="122"/>
      <c r="W57" s="122"/>
    </row>
    <row r="58" spans="2:23" ht="18" customHeight="1">
      <c r="B58" s="247" t="s">
        <v>86</v>
      </c>
      <c r="C58" s="116">
        <v>26</v>
      </c>
      <c r="D58" s="104" t="s">
        <v>301</v>
      </c>
      <c r="E58" s="104" t="s">
        <v>88</v>
      </c>
      <c r="F58" s="249" t="s">
        <v>348</v>
      </c>
      <c r="G58" s="86">
        <v>1</v>
      </c>
      <c r="H58" s="190" t="s">
        <v>28</v>
      </c>
      <c r="I58" s="16"/>
      <c r="J58" s="161"/>
      <c r="K58" s="162"/>
      <c r="L58" s="16"/>
      <c r="M58" s="161"/>
      <c r="N58" s="162"/>
      <c r="O58" s="16"/>
      <c r="P58" s="161"/>
      <c r="Q58" s="162"/>
      <c r="R58" s="16"/>
      <c r="S58" s="161"/>
      <c r="T58" s="162"/>
      <c r="U58" s="16"/>
      <c r="V58" s="161"/>
      <c r="W58" s="162"/>
    </row>
    <row r="59" spans="2:23" ht="18" customHeight="1">
      <c r="B59" s="248"/>
      <c r="C59" s="116"/>
      <c r="D59" s="104"/>
      <c r="E59" s="104"/>
      <c r="F59" s="110"/>
      <c r="G59" s="84"/>
      <c r="H59" s="190"/>
      <c r="I59" s="122" t="e">
        <f>(I58/J58)*100</f>
        <v>#DIV/0!</v>
      </c>
      <c r="J59" s="122"/>
      <c r="K59" s="122"/>
      <c r="L59" s="122" t="e">
        <f>(L58/M58)*100</f>
        <v>#DIV/0!</v>
      </c>
      <c r="M59" s="122"/>
      <c r="N59" s="122"/>
      <c r="O59" s="122" t="e">
        <f>(O58/P58)*100</f>
        <v>#DIV/0!</v>
      </c>
      <c r="P59" s="122"/>
      <c r="Q59" s="122"/>
      <c r="R59" s="122" t="e">
        <f>(R58/S58)*100</f>
        <v>#DIV/0!</v>
      </c>
      <c r="S59" s="122"/>
      <c r="T59" s="122"/>
      <c r="U59" s="122" t="e">
        <f>(U58/V58)*100</f>
        <v>#DIV/0!</v>
      </c>
      <c r="V59" s="122"/>
      <c r="W59" s="122"/>
    </row>
    <row r="60" spans="2:23" ht="18" customHeight="1">
      <c r="B60" s="248"/>
      <c r="C60" s="116">
        <v>27</v>
      </c>
      <c r="D60" s="104" t="s">
        <v>89</v>
      </c>
      <c r="E60" s="104" t="s">
        <v>90</v>
      </c>
      <c r="F60" s="104" t="s">
        <v>349</v>
      </c>
      <c r="G60" s="84" t="s">
        <v>91</v>
      </c>
      <c r="H60" s="190" t="s">
        <v>38</v>
      </c>
      <c r="I60" s="16"/>
      <c r="J60" s="161"/>
      <c r="K60" s="162"/>
      <c r="L60" s="16"/>
      <c r="M60" s="161"/>
      <c r="N60" s="162"/>
      <c r="O60" s="16"/>
      <c r="P60" s="161"/>
      <c r="Q60" s="162"/>
      <c r="R60" s="16"/>
      <c r="S60" s="161"/>
      <c r="T60" s="162"/>
      <c r="U60" s="16"/>
      <c r="V60" s="161"/>
      <c r="W60" s="162"/>
    </row>
    <row r="61" spans="2:23" ht="18" customHeight="1">
      <c r="B61" s="248"/>
      <c r="C61" s="116"/>
      <c r="D61" s="104"/>
      <c r="E61" s="104"/>
      <c r="F61" s="104"/>
      <c r="G61" s="84"/>
      <c r="H61" s="190"/>
      <c r="I61" s="122" t="e">
        <f>(I60/J60)*100</f>
        <v>#DIV/0!</v>
      </c>
      <c r="J61" s="122"/>
      <c r="K61" s="122"/>
      <c r="L61" s="122" t="e">
        <f>(L60/M60)*100</f>
        <v>#DIV/0!</v>
      </c>
      <c r="M61" s="122"/>
      <c r="N61" s="122"/>
      <c r="O61" s="122" t="e">
        <f>(O60/P60)*100</f>
        <v>#DIV/0!</v>
      </c>
      <c r="P61" s="122"/>
      <c r="Q61" s="122"/>
      <c r="R61" s="122" t="e">
        <f>(R60/S60)*100</f>
        <v>#DIV/0!</v>
      </c>
      <c r="S61" s="122"/>
      <c r="T61" s="122"/>
      <c r="U61" s="122" t="e">
        <f>(U60/V60)*100</f>
        <v>#DIV/0!</v>
      </c>
      <c r="V61" s="122"/>
      <c r="W61" s="122"/>
    </row>
    <row r="62" spans="2:23" ht="18" customHeight="1">
      <c r="B62" s="248"/>
      <c r="C62" s="116">
        <v>28</v>
      </c>
      <c r="D62" s="104" t="s">
        <v>302</v>
      </c>
      <c r="E62" s="104" t="s">
        <v>93</v>
      </c>
      <c r="F62" s="104" t="s">
        <v>350</v>
      </c>
      <c r="G62" s="84" t="s">
        <v>94</v>
      </c>
      <c r="H62" s="190" t="s">
        <v>28</v>
      </c>
      <c r="I62" s="16"/>
      <c r="J62" s="161"/>
      <c r="K62" s="162"/>
      <c r="L62" s="16"/>
      <c r="M62" s="161"/>
      <c r="N62" s="162"/>
      <c r="O62" s="16"/>
      <c r="P62" s="161"/>
      <c r="Q62" s="162"/>
      <c r="R62" s="16"/>
      <c r="S62" s="161"/>
      <c r="T62" s="162"/>
      <c r="U62" s="16"/>
      <c r="V62" s="161"/>
      <c r="W62" s="162"/>
    </row>
    <row r="63" spans="2:23" ht="18" customHeight="1" thickBot="1">
      <c r="B63" s="248"/>
      <c r="C63" s="116"/>
      <c r="D63" s="104"/>
      <c r="E63" s="104"/>
      <c r="F63" s="104"/>
      <c r="G63" s="84"/>
      <c r="H63" s="190"/>
      <c r="I63" s="122" t="e">
        <f>(I62/J62)*100</f>
        <v>#DIV/0!</v>
      </c>
      <c r="J63" s="122"/>
      <c r="K63" s="122"/>
      <c r="L63" s="122" t="e">
        <f>(L62/M62)*100</f>
        <v>#DIV/0!</v>
      </c>
      <c r="M63" s="122"/>
      <c r="N63" s="122"/>
      <c r="O63" s="122" t="e">
        <f>(O62/P62)*100</f>
        <v>#DIV/0!</v>
      </c>
      <c r="P63" s="122"/>
      <c r="Q63" s="122"/>
      <c r="R63" s="122" t="e">
        <f>(R62/S62)*100</f>
        <v>#DIV/0!</v>
      </c>
      <c r="S63" s="122"/>
      <c r="T63" s="122"/>
      <c r="U63" s="122" t="e">
        <f>(U62/V62)*100</f>
        <v>#DIV/0!</v>
      </c>
      <c r="V63" s="122"/>
      <c r="W63" s="122"/>
    </row>
    <row r="64" spans="2:23" ht="18" customHeight="1">
      <c r="B64" s="245" t="s">
        <v>96</v>
      </c>
      <c r="C64" s="116">
        <v>29</v>
      </c>
      <c r="D64" s="104" t="s">
        <v>97</v>
      </c>
      <c r="E64" s="104" t="s">
        <v>98</v>
      </c>
      <c r="F64" s="229" t="s">
        <v>351</v>
      </c>
      <c r="G64" s="78">
        <v>0.8</v>
      </c>
      <c r="H64" s="190" t="s">
        <v>38</v>
      </c>
      <c r="I64" s="16"/>
      <c r="J64" s="161"/>
      <c r="K64" s="162"/>
      <c r="L64" s="16"/>
      <c r="M64" s="161"/>
      <c r="N64" s="162"/>
      <c r="O64" s="16"/>
      <c r="P64" s="161"/>
      <c r="Q64" s="162"/>
      <c r="R64" s="16"/>
      <c r="S64" s="161"/>
      <c r="T64" s="162"/>
      <c r="U64" s="16"/>
      <c r="V64" s="161"/>
      <c r="W64" s="162"/>
    </row>
    <row r="65" spans="2:23" ht="18" customHeight="1">
      <c r="B65" s="246"/>
      <c r="C65" s="116"/>
      <c r="D65" s="104"/>
      <c r="E65" s="104"/>
      <c r="F65" s="104"/>
      <c r="G65" s="73"/>
      <c r="H65" s="190"/>
      <c r="I65" s="122" t="e">
        <f>(I64/J64)*100</f>
        <v>#DIV/0!</v>
      </c>
      <c r="J65" s="122"/>
      <c r="K65" s="122"/>
      <c r="L65" s="122" t="e">
        <f>(L64/M64)*100</f>
        <v>#DIV/0!</v>
      </c>
      <c r="M65" s="122"/>
      <c r="N65" s="122"/>
      <c r="O65" s="122" t="e">
        <f>(O64/P64)*100</f>
        <v>#DIV/0!</v>
      </c>
      <c r="P65" s="122"/>
      <c r="Q65" s="122"/>
      <c r="R65" s="122" t="e">
        <f>(R64/S64)*100</f>
        <v>#DIV/0!</v>
      </c>
      <c r="S65" s="122"/>
      <c r="T65" s="122"/>
      <c r="U65" s="122" t="e">
        <f>(U64/V64)*100</f>
        <v>#DIV/0!</v>
      </c>
      <c r="V65" s="122"/>
      <c r="W65" s="122"/>
    </row>
    <row r="66" spans="2:23" ht="18" customHeight="1">
      <c r="B66" s="246"/>
      <c r="C66" s="116">
        <v>30</v>
      </c>
      <c r="D66" s="104" t="s">
        <v>99</v>
      </c>
      <c r="E66" s="104" t="s">
        <v>100</v>
      </c>
      <c r="F66" s="104" t="s">
        <v>352</v>
      </c>
      <c r="G66" s="84" t="s">
        <v>101</v>
      </c>
      <c r="H66" s="190" t="s">
        <v>28</v>
      </c>
      <c r="I66" s="16"/>
      <c r="J66" s="161"/>
      <c r="K66" s="162"/>
      <c r="L66" s="16"/>
      <c r="M66" s="161"/>
      <c r="N66" s="162"/>
      <c r="O66" s="16"/>
      <c r="P66" s="161"/>
      <c r="Q66" s="162"/>
      <c r="R66" s="16"/>
      <c r="S66" s="161"/>
      <c r="T66" s="162"/>
      <c r="U66" s="16"/>
      <c r="V66" s="161"/>
      <c r="W66" s="162"/>
    </row>
    <row r="67" spans="2:23" ht="18" customHeight="1">
      <c r="B67" s="246"/>
      <c r="C67" s="116"/>
      <c r="D67" s="104"/>
      <c r="E67" s="104"/>
      <c r="F67" s="104"/>
      <c r="G67" s="84"/>
      <c r="H67" s="190"/>
      <c r="I67" s="122" t="e">
        <f>(I66/J66)*100</f>
        <v>#DIV/0!</v>
      </c>
      <c r="J67" s="122"/>
      <c r="K67" s="122"/>
      <c r="L67" s="122" t="e">
        <f>(L66/M66)*100</f>
        <v>#DIV/0!</v>
      </c>
      <c r="M67" s="122"/>
      <c r="N67" s="122"/>
      <c r="O67" s="122" t="e">
        <f>(O66/P66)*100</f>
        <v>#DIV/0!</v>
      </c>
      <c r="P67" s="122"/>
      <c r="Q67" s="122"/>
      <c r="R67" s="122" t="e">
        <f>(R66/S66)*100</f>
        <v>#DIV/0!</v>
      </c>
      <c r="S67" s="122"/>
      <c r="T67" s="122"/>
      <c r="U67" s="122" t="e">
        <f>(U66/V66)*100</f>
        <v>#DIV/0!</v>
      </c>
      <c r="V67" s="122"/>
      <c r="W67" s="122"/>
    </row>
    <row r="68" spans="2:23" ht="18" customHeight="1">
      <c r="B68" s="246"/>
      <c r="C68" s="116">
        <v>31</v>
      </c>
      <c r="D68" s="104" t="s">
        <v>102</v>
      </c>
      <c r="E68" s="104" t="s">
        <v>103</v>
      </c>
      <c r="F68" s="104" t="s">
        <v>353</v>
      </c>
      <c r="G68" s="117" t="s">
        <v>104</v>
      </c>
      <c r="H68" s="190" t="s">
        <v>38</v>
      </c>
      <c r="I68" s="16"/>
      <c r="J68" s="161"/>
      <c r="K68" s="162"/>
      <c r="L68" s="16"/>
      <c r="M68" s="161"/>
      <c r="N68" s="162"/>
      <c r="O68" s="16"/>
      <c r="P68" s="161"/>
      <c r="Q68" s="162"/>
      <c r="R68" s="16"/>
      <c r="S68" s="161"/>
      <c r="T68" s="162"/>
      <c r="U68" s="16"/>
      <c r="V68" s="161"/>
      <c r="W68" s="162"/>
    </row>
    <row r="69" spans="2:23" ht="18" customHeight="1">
      <c r="B69" s="246"/>
      <c r="C69" s="116"/>
      <c r="D69" s="104"/>
      <c r="E69" s="104"/>
      <c r="F69" s="104"/>
      <c r="G69" s="117"/>
      <c r="H69" s="190"/>
      <c r="I69" s="122" t="e">
        <f>(I68/J68)*100</f>
        <v>#DIV/0!</v>
      </c>
      <c r="J69" s="122"/>
      <c r="K69" s="122"/>
      <c r="L69" s="122" t="e">
        <f>(L68/M68)*100</f>
        <v>#DIV/0!</v>
      </c>
      <c r="M69" s="122"/>
      <c r="N69" s="122"/>
      <c r="O69" s="122" t="e">
        <f>(O68/P68)*100</f>
        <v>#DIV/0!</v>
      </c>
      <c r="P69" s="122"/>
      <c r="Q69" s="122"/>
      <c r="R69" s="122" t="e">
        <f>(R68/S68)*100</f>
        <v>#DIV/0!</v>
      </c>
      <c r="S69" s="122"/>
      <c r="T69" s="122"/>
      <c r="U69" s="122" t="e">
        <f>(U68/V68)*100</f>
        <v>#DIV/0!</v>
      </c>
      <c r="V69" s="122"/>
      <c r="W69" s="122"/>
    </row>
    <row r="70" spans="2:23" ht="18" customHeight="1">
      <c r="B70" s="246"/>
      <c r="C70" s="116">
        <v>32</v>
      </c>
      <c r="D70" s="104" t="s">
        <v>105</v>
      </c>
      <c r="E70" s="104" t="s">
        <v>106</v>
      </c>
      <c r="F70" s="104" t="s">
        <v>354</v>
      </c>
      <c r="G70" s="118">
        <v>7</v>
      </c>
      <c r="H70" s="190" t="s">
        <v>38</v>
      </c>
      <c r="I70" s="16"/>
      <c r="J70" s="161"/>
      <c r="K70" s="162"/>
      <c r="L70" s="16"/>
      <c r="M70" s="161"/>
      <c r="N70" s="162"/>
      <c r="O70" s="16"/>
      <c r="P70" s="161"/>
      <c r="Q70" s="162"/>
      <c r="R70" s="16"/>
      <c r="S70" s="161"/>
      <c r="T70" s="162"/>
      <c r="U70" s="16"/>
      <c r="V70" s="161"/>
      <c r="W70" s="162"/>
    </row>
    <row r="71" spans="2:23" ht="18" customHeight="1">
      <c r="B71" s="246"/>
      <c r="C71" s="116"/>
      <c r="D71" s="104"/>
      <c r="E71" s="104"/>
      <c r="F71" s="104"/>
      <c r="G71" s="118"/>
      <c r="H71" s="190"/>
      <c r="I71" s="122" t="e">
        <f>(I70/J70)</f>
        <v>#DIV/0!</v>
      </c>
      <c r="J71" s="122"/>
      <c r="K71" s="122"/>
      <c r="L71" s="122" t="e">
        <f>(L70/M70)</f>
        <v>#DIV/0!</v>
      </c>
      <c r="M71" s="122"/>
      <c r="N71" s="122"/>
      <c r="O71" s="122" t="e">
        <f>(O70/P70)</f>
        <v>#DIV/0!</v>
      </c>
      <c r="P71" s="122"/>
      <c r="Q71" s="122"/>
      <c r="R71" s="122" t="e">
        <f>(R70/S70)</f>
        <v>#DIV/0!</v>
      </c>
      <c r="S71" s="122"/>
      <c r="T71" s="122"/>
      <c r="U71" s="122" t="e">
        <f>(U70/V70)</f>
        <v>#DIV/0!</v>
      </c>
      <c r="V71" s="122"/>
      <c r="W71" s="122"/>
    </row>
    <row r="72" spans="2:23" ht="18" customHeight="1">
      <c r="B72" s="246"/>
      <c r="C72" s="116">
        <v>33</v>
      </c>
      <c r="D72" s="104" t="s">
        <v>303</v>
      </c>
      <c r="E72" s="104" t="s">
        <v>108</v>
      </c>
      <c r="F72" s="104" t="s">
        <v>355</v>
      </c>
      <c r="G72" s="86">
        <v>0.5</v>
      </c>
      <c r="H72" s="190" t="s">
        <v>28</v>
      </c>
      <c r="I72" s="16"/>
      <c r="J72" s="161"/>
      <c r="K72" s="162"/>
      <c r="L72" s="16"/>
      <c r="M72" s="161"/>
      <c r="N72" s="162"/>
      <c r="O72" s="16"/>
      <c r="P72" s="161"/>
      <c r="Q72" s="162"/>
      <c r="R72" s="16"/>
      <c r="S72" s="161"/>
      <c r="T72" s="162"/>
      <c r="U72" s="16"/>
      <c r="V72" s="161"/>
      <c r="W72" s="162"/>
    </row>
    <row r="73" spans="2:23" ht="18" customHeight="1">
      <c r="B73" s="246"/>
      <c r="C73" s="116"/>
      <c r="D73" s="104"/>
      <c r="E73" s="104"/>
      <c r="F73" s="104"/>
      <c r="G73" s="84"/>
      <c r="H73" s="190"/>
      <c r="I73" s="122" t="e">
        <f>(I72/J72)*100</f>
        <v>#DIV/0!</v>
      </c>
      <c r="J73" s="122"/>
      <c r="K73" s="122"/>
      <c r="L73" s="122" t="e">
        <f>(L72/M72)*100</f>
        <v>#DIV/0!</v>
      </c>
      <c r="M73" s="122"/>
      <c r="N73" s="122"/>
      <c r="O73" s="122" t="e">
        <f>(O72/P72)*100</f>
        <v>#DIV/0!</v>
      </c>
      <c r="P73" s="122"/>
      <c r="Q73" s="122"/>
      <c r="R73" s="122" t="e">
        <f>(R72/S72)*100</f>
        <v>#DIV/0!</v>
      </c>
      <c r="S73" s="122"/>
      <c r="T73" s="122"/>
      <c r="U73" s="122" t="e">
        <f>(U72/V72)*100</f>
        <v>#DIV/0!</v>
      </c>
      <c r="V73" s="122"/>
      <c r="W73" s="122"/>
    </row>
    <row r="74" spans="2:23" ht="18" customHeight="1">
      <c r="B74" s="246"/>
      <c r="C74" s="116">
        <v>34</v>
      </c>
      <c r="D74" s="104" t="s">
        <v>304</v>
      </c>
      <c r="E74" s="104" t="s">
        <v>110</v>
      </c>
      <c r="F74" s="104" t="s">
        <v>356</v>
      </c>
      <c r="G74" s="86">
        <v>0.1</v>
      </c>
      <c r="H74" s="190" t="s">
        <v>28</v>
      </c>
      <c r="I74" s="16"/>
      <c r="J74" s="161"/>
      <c r="K74" s="162"/>
      <c r="L74" s="16"/>
      <c r="M74" s="161"/>
      <c r="N74" s="162"/>
      <c r="O74" s="16"/>
      <c r="P74" s="161"/>
      <c r="Q74" s="162"/>
      <c r="R74" s="16"/>
      <c r="S74" s="161"/>
      <c r="T74" s="162"/>
      <c r="U74" s="16"/>
      <c r="V74" s="161"/>
      <c r="W74" s="162"/>
    </row>
    <row r="75" spans="2:23" ht="18" customHeight="1">
      <c r="B75" s="246"/>
      <c r="C75" s="116"/>
      <c r="D75" s="104"/>
      <c r="E75" s="104"/>
      <c r="F75" s="104"/>
      <c r="G75" s="84"/>
      <c r="H75" s="190"/>
      <c r="I75" s="122" t="e">
        <f>(I74/J74)*100</f>
        <v>#DIV/0!</v>
      </c>
      <c r="J75" s="122"/>
      <c r="K75" s="122"/>
      <c r="L75" s="122" t="e">
        <f>(L74/M74)*100</f>
        <v>#DIV/0!</v>
      </c>
      <c r="M75" s="122"/>
      <c r="N75" s="122"/>
      <c r="O75" s="122" t="e">
        <f>(O74/P74)*100</f>
        <v>#DIV/0!</v>
      </c>
      <c r="P75" s="122"/>
      <c r="Q75" s="122"/>
      <c r="R75" s="122" t="e">
        <f>(R74/S74)*100</f>
        <v>#DIV/0!</v>
      </c>
      <c r="S75" s="122"/>
      <c r="T75" s="122"/>
      <c r="U75" s="122" t="e">
        <f>(U74/V74)*100</f>
        <v>#DIV/0!</v>
      </c>
      <c r="V75" s="122"/>
      <c r="W75" s="122"/>
    </row>
    <row r="76" spans="2:23" ht="18" customHeight="1">
      <c r="B76" s="246"/>
      <c r="C76" s="116">
        <v>35</v>
      </c>
      <c r="D76" s="104" t="s">
        <v>111</v>
      </c>
      <c r="E76" s="104" t="s">
        <v>112</v>
      </c>
      <c r="F76" s="104" t="s">
        <v>357</v>
      </c>
      <c r="G76" s="117" t="s">
        <v>113</v>
      </c>
      <c r="H76" s="190" t="s">
        <v>38</v>
      </c>
      <c r="I76" s="16"/>
      <c r="J76" s="161"/>
      <c r="K76" s="162"/>
      <c r="L76" s="16"/>
      <c r="M76" s="161"/>
      <c r="N76" s="162"/>
      <c r="O76" s="16"/>
      <c r="P76" s="161"/>
      <c r="Q76" s="162"/>
      <c r="R76" s="16"/>
      <c r="S76" s="161"/>
      <c r="T76" s="162"/>
      <c r="U76" s="16"/>
      <c r="V76" s="161"/>
      <c r="W76" s="162"/>
    </row>
    <row r="77" spans="2:23" ht="26.25" customHeight="1">
      <c r="B77" s="246"/>
      <c r="C77" s="116"/>
      <c r="D77" s="104"/>
      <c r="E77" s="104"/>
      <c r="F77" s="104"/>
      <c r="G77" s="117"/>
      <c r="H77" s="190"/>
      <c r="I77" s="122" t="e">
        <f>(I76/J76)</f>
        <v>#DIV/0!</v>
      </c>
      <c r="J77" s="122"/>
      <c r="K77" s="122"/>
      <c r="L77" s="122" t="e">
        <f>(L76/M76)</f>
        <v>#DIV/0!</v>
      </c>
      <c r="M77" s="122"/>
      <c r="N77" s="122"/>
      <c r="O77" s="122" t="e">
        <f>(O76/P76)</f>
        <v>#DIV/0!</v>
      </c>
      <c r="P77" s="122"/>
      <c r="Q77" s="122"/>
      <c r="R77" s="122" t="e">
        <f>(R76/S76)</f>
        <v>#DIV/0!</v>
      </c>
      <c r="S77" s="122"/>
      <c r="T77" s="122"/>
      <c r="U77" s="122" t="e">
        <f>(U76/V76)</f>
        <v>#DIV/0!</v>
      </c>
      <c r="V77" s="122"/>
      <c r="W77" s="122"/>
    </row>
    <row r="78" spans="2:23" ht="18" customHeight="1">
      <c r="B78" s="246"/>
      <c r="C78" s="116">
        <v>36</v>
      </c>
      <c r="D78" s="104" t="s">
        <v>114</v>
      </c>
      <c r="E78" s="104" t="s">
        <v>115</v>
      </c>
      <c r="F78" s="237" t="s">
        <v>358</v>
      </c>
      <c r="G78" s="84" t="s">
        <v>116</v>
      </c>
      <c r="H78" s="190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>
      <c r="B79" s="246"/>
      <c r="C79" s="116"/>
      <c r="D79" s="104"/>
      <c r="E79" s="104"/>
      <c r="F79" s="237"/>
      <c r="G79" s="84"/>
      <c r="H79" s="190"/>
      <c r="I79" s="122" t="e">
        <f>(I78*J78)/K78</f>
        <v>#DIV/0!</v>
      </c>
      <c r="J79" s="122"/>
      <c r="K79" s="122"/>
      <c r="L79" s="122" t="e">
        <f>(L78*M78)/N78</f>
        <v>#DIV/0!</v>
      </c>
      <c r="M79" s="122"/>
      <c r="N79" s="122"/>
      <c r="O79" s="122" t="e">
        <f>(O78*P78)/Q78</f>
        <v>#DIV/0!</v>
      </c>
      <c r="P79" s="122"/>
      <c r="Q79" s="122"/>
      <c r="R79" s="122" t="e">
        <f>(R78*S78)/T78</f>
        <v>#DIV/0!</v>
      </c>
      <c r="S79" s="122"/>
      <c r="T79" s="122"/>
      <c r="U79" s="122" t="e">
        <f>(U78*V78)/W78</f>
        <v>#DIV/0!</v>
      </c>
      <c r="V79" s="122"/>
      <c r="W79" s="122"/>
    </row>
    <row r="80" spans="2:23" ht="18" customHeight="1">
      <c r="B80" s="246"/>
      <c r="C80" s="116">
        <v>37</v>
      </c>
      <c r="D80" s="110" t="s">
        <v>117</v>
      </c>
      <c r="E80" s="110" t="s">
        <v>118</v>
      </c>
      <c r="F80" s="110" t="s">
        <v>359</v>
      </c>
      <c r="G80" s="113"/>
      <c r="H80" s="221" t="s">
        <v>38</v>
      </c>
      <c r="I80" s="16"/>
      <c r="J80" s="161"/>
      <c r="K80" s="162"/>
      <c r="L80" s="16"/>
      <c r="M80" s="161"/>
      <c r="N80" s="162"/>
      <c r="O80" s="16"/>
      <c r="P80" s="161"/>
      <c r="Q80" s="162"/>
      <c r="R80" s="16"/>
      <c r="S80" s="161"/>
      <c r="T80" s="162"/>
      <c r="U80" s="16"/>
      <c r="V80" s="161"/>
      <c r="W80" s="162"/>
    </row>
    <row r="81" spans="2:23" ht="18" customHeight="1" thickBot="1">
      <c r="B81" s="246"/>
      <c r="C81" s="116"/>
      <c r="D81" s="110"/>
      <c r="E81" s="110"/>
      <c r="F81" s="110"/>
      <c r="G81" s="113"/>
      <c r="H81" s="221"/>
      <c r="I81" s="122" t="e">
        <f>(I80/J80)*100</f>
        <v>#DIV/0!</v>
      </c>
      <c r="J81" s="122"/>
      <c r="K81" s="122"/>
      <c r="L81" s="122" t="e">
        <f>(L80/M80)*100</f>
        <v>#DIV/0!</v>
      </c>
      <c r="M81" s="122"/>
      <c r="N81" s="122"/>
      <c r="O81" s="122" t="e">
        <f>(O80/P80)*100</f>
        <v>#DIV/0!</v>
      </c>
      <c r="P81" s="122"/>
      <c r="Q81" s="122"/>
      <c r="R81" s="122" t="e">
        <f>(R80/S80)*100</f>
        <v>#DIV/0!</v>
      </c>
      <c r="S81" s="122"/>
      <c r="T81" s="122"/>
      <c r="U81" s="122" t="e">
        <f>(U80/V80)*100</f>
        <v>#DIV/0!</v>
      </c>
      <c r="V81" s="122"/>
      <c r="W81" s="122"/>
    </row>
    <row r="82" spans="2:23" ht="18" customHeight="1">
      <c r="B82" s="242" t="s">
        <v>120</v>
      </c>
      <c r="C82" s="116">
        <v>38</v>
      </c>
      <c r="D82" s="104" t="s">
        <v>305</v>
      </c>
      <c r="E82" s="104" t="s">
        <v>282</v>
      </c>
      <c r="F82" s="229" t="s">
        <v>360</v>
      </c>
      <c r="G82" s="86">
        <v>0.85</v>
      </c>
      <c r="H82" s="190" t="s">
        <v>38</v>
      </c>
      <c r="I82" s="16"/>
      <c r="J82" s="161"/>
      <c r="K82" s="162"/>
      <c r="L82" s="16"/>
      <c r="M82" s="161"/>
      <c r="N82" s="162"/>
      <c r="O82" s="16"/>
      <c r="P82" s="161"/>
      <c r="Q82" s="162"/>
      <c r="R82" s="16"/>
      <c r="S82" s="161"/>
      <c r="T82" s="162"/>
      <c r="U82" s="16"/>
      <c r="V82" s="161"/>
      <c r="W82" s="162"/>
    </row>
    <row r="83" spans="2:23" ht="18" customHeight="1">
      <c r="B83" s="243"/>
      <c r="C83" s="116"/>
      <c r="D83" s="104"/>
      <c r="E83" s="104"/>
      <c r="F83" s="104"/>
      <c r="G83" s="84"/>
      <c r="H83" s="190"/>
      <c r="I83" s="122" t="e">
        <f>(I82/J82)*100</f>
        <v>#DIV/0!</v>
      </c>
      <c r="J83" s="122"/>
      <c r="K83" s="122"/>
      <c r="L83" s="122" t="e">
        <f>(L82/M82)*100</f>
        <v>#DIV/0!</v>
      </c>
      <c r="M83" s="122"/>
      <c r="N83" s="122"/>
      <c r="O83" s="122" t="e">
        <f>(O82/P82)*100</f>
        <v>#DIV/0!</v>
      </c>
      <c r="P83" s="122"/>
      <c r="Q83" s="122"/>
      <c r="R83" s="122" t="e">
        <f>(R82/S82)*100</f>
        <v>#DIV/0!</v>
      </c>
      <c r="S83" s="122"/>
      <c r="T83" s="122"/>
      <c r="U83" s="122" t="e">
        <f>(U82/V82)*100</f>
        <v>#DIV/0!</v>
      </c>
      <c r="V83" s="122"/>
      <c r="W83" s="122"/>
    </row>
    <row r="84" spans="2:23" ht="18" customHeight="1">
      <c r="B84" s="243"/>
      <c r="C84" s="116">
        <v>39</v>
      </c>
      <c r="D84" s="104" t="s">
        <v>123</v>
      </c>
      <c r="E84" s="104" t="s">
        <v>124</v>
      </c>
      <c r="F84" s="104" t="s">
        <v>361</v>
      </c>
      <c r="G84" s="84">
        <v>3</v>
      </c>
      <c r="H84" s="190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>
      <c r="B85" s="243"/>
      <c r="C85" s="116"/>
      <c r="D85" s="104"/>
      <c r="E85" s="104"/>
      <c r="F85" s="104"/>
      <c r="G85" s="84"/>
      <c r="H85" s="190"/>
      <c r="I85" s="241" t="e">
        <f>(I84/J84)/K84</f>
        <v>#DIV/0!</v>
      </c>
      <c r="J85" s="241"/>
      <c r="K85" s="241"/>
      <c r="L85" s="241" t="e">
        <f>(L84/M84)/N84</f>
        <v>#DIV/0!</v>
      </c>
      <c r="M85" s="241"/>
      <c r="N85" s="241"/>
      <c r="O85" s="241" t="e">
        <f>(O84/P84)/Q84</f>
        <v>#DIV/0!</v>
      </c>
      <c r="P85" s="241"/>
      <c r="Q85" s="241"/>
      <c r="R85" s="241" t="e">
        <f>(R84/S84)/T84</f>
        <v>#DIV/0!</v>
      </c>
      <c r="S85" s="241"/>
      <c r="T85" s="241"/>
      <c r="U85" s="241" t="e">
        <f>(U84/V84)/W84</f>
        <v>#DIV/0!</v>
      </c>
      <c r="V85" s="241"/>
      <c r="W85" s="241"/>
    </row>
    <row r="86" spans="2:23" ht="18" customHeight="1">
      <c r="B86" s="243"/>
      <c r="C86" s="116">
        <v>40</v>
      </c>
      <c r="D86" s="110" t="s">
        <v>321</v>
      </c>
      <c r="E86" s="110" t="s">
        <v>283</v>
      </c>
      <c r="F86" s="244" t="s">
        <v>362</v>
      </c>
      <c r="G86" s="113"/>
      <c r="H86" s="221" t="s">
        <v>28</v>
      </c>
      <c r="I86" s="16"/>
      <c r="J86" s="161"/>
      <c r="K86" s="162"/>
      <c r="L86" s="16"/>
      <c r="M86" s="161"/>
      <c r="N86" s="162"/>
      <c r="O86" s="16"/>
      <c r="P86" s="161"/>
      <c r="Q86" s="162"/>
      <c r="R86" s="16"/>
      <c r="S86" s="161"/>
      <c r="T86" s="162"/>
      <c r="U86" s="16"/>
      <c r="V86" s="161"/>
      <c r="W86" s="162"/>
    </row>
    <row r="87" spans="2:23" ht="18" customHeight="1">
      <c r="B87" s="243"/>
      <c r="C87" s="116"/>
      <c r="D87" s="110"/>
      <c r="E87" s="110"/>
      <c r="F87" s="244"/>
      <c r="G87" s="113"/>
      <c r="H87" s="221"/>
      <c r="I87" s="122" t="e">
        <f>(I86/J86)*100</f>
        <v>#DIV/0!</v>
      </c>
      <c r="J87" s="122"/>
      <c r="K87" s="122"/>
      <c r="L87" s="122" t="e">
        <f>(L86/M86)*100</f>
        <v>#DIV/0!</v>
      </c>
      <c r="M87" s="122"/>
      <c r="N87" s="122"/>
      <c r="O87" s="122" t="e">
        <f>(O86/P86)*100</f>
        <v>#DIV/0!</v>
      </c>
      <c r="P87" s="122"/>
      <c r="Q87" s="122"/>
      <c r="R87" s="122" t="e">
        <f>(R86/S86)*100</f>
        <v>#DIV/0!</v>
      </c>
      <c r="S87" s="122"/>
      <c r="T87" s="122"/>
      <c r="U87" s="122" t="e">
        <f>(U86/V86)*100</f>
        <v>#DIV/0!</v>
      </c>
      <c r="V87" s="122"/>
      <c r="W87" s="122"/>
    </row>
    <row r="88" spans="2:23" ht="18" customHeight="1">
      <c r="B88" s="243"/>
      <c r="C88" s="116">
        <v>41</v>
      </c>
      <c r="D88" s="104" t="s">
        <v>127</v>
      </c>
      <c r="E88" s="104" t="s">
        <v>128</v>
      </c>
      <c r="F88" s="104" t="s">
        <v>363</v>
      </c>
      <c r="G88" s="78">
        <v>0.4</v>
      </c>
      <c r="H88" s="190" t="s">
        <v>28</v>
      </c>
      <c r="I88" s="16"/>
      <c r="J88" s="161"/>
      <c r="K88" s="162"/>
      <c r="L88" s="16"/>
      <c r="M88" s="161"/>
      <c r="N88" s="162"/>
      <c r="O88" s="16"/>
      <c r="P88" s="161"/>
      <c r="Q88" s="162"/>
      <c r="R88" s="16"/>
      <c r="S88" s="161"/>
      <c r="T88" s="162"/>
      <c r="U88" s="16"/>
      <c r="V88" s="161"/>
      <c r="W88" s="162"/>
    </row>
    <row r="89" spans="2:23" ht="18" customHeight="1">
      <c r="B89" s="243"/>
      <c r="C89" s="116"/>
      <c r="D89" s="104"/>
      <c r="E89" s="104"/>
      <c r="F89" s="104"/>
      <c r="G89" s="73"/>
      <c r="H89" s="190"/>
      <c r="I89" s="122" t="e">
        <f>(I88/J88)*100</f>
        <v>#DIV/0!</v>
      </c>
      <c r="J89" s="122"/>
      <c r="K89" s="122"/>
      <c r="L89" s="122" t="e">
        <f>(L88/M88)*100</f>
        <v>#DIV/0!</v>
      </c>
      <c r="M89" s="122"/>
      <c r="N89" s="122"/>
      <c r="O89" s="122" t="e">
        <f>(O88/P88)*100</f>
        <v>#DIV/0!</v>
      </c>
      <c r="P89" s="122"/>
      <c r="Q89" s="122"/>
      <c r="R89" s="122" t="e">
        <f>(R88/S88)*100</f>
        <v>#DIV/0!</v>
      </c>
      <c r="S89" s="122"/>
      <c r="T89" s="122"/>
      <c r="U89" s="122" t="e">
        <f>(U88/V88)*100</f>
        <v>#DIV/0!</v>
      </c>
      <c r="V89" s="122"/>
      <c r="W89" s="122"/>
    </row>
    <row r="90" spans="2:23" ht="18" customHeight="1">
      <c r="B90" s="243"/>
      <c r="C90" s="116">
        <v>42</v>
      </c>
      <c r="D90" s="104" t="s">
        <v>129</v>
      </c>
      <c r="E90" s="104" t="s">
        <v>130</v>
      </c>
      <c r="F90" s="104" t="s">
        <v>364</v>
      </c>
      <c r="G90" s="86">
        <v>0.3</v>
      </c>
      <c r="H90" s="190" t="s">
        <v>28</v>
      </c>
      <c r="I90" s="16"/>
      <c r="J90" s="161"/>
      <c r="K90" s="162"/>
      <c r="L90" s="16"/>
      <c r="M90" s="161"/>
      <c r="N90" s="162"/>
      <c r="O90" s="16"/>
      <c r="P90" s="161"/>
      <c r="Q90" s="162"/>
      <c r="R90" s="16"/>
      <c r="S90" s="161"/>
      <c r="T90" s="162"/>
      <c r="U90" s="16"/>
      <c r="V90" s="161"/>
      <c r="W90" s="162"/>
    </row>
    <row r="91" spans="2:23" ht="18" customHeight="1">
      <c r="B91" s="243"/>
      <c r="C91" s="116"/>
      <c r="D91" s="104"/>
      <c r="E91" s="104"/>
      <c r="F91" s="104"/>
      <c r="G91" s="84"/>
      <c r="H91" s="190"/>
      <c r="I91" s="122" t="e">
        <f>(I90/J90)*100</f>
        <v>#DIV/0!</v>
      </c>
      <c r="J91" s="122"/>
      <c r="K91" s="122"/>
      <c r="L91" s="122" t="e">
        <f>(L90/M90)*100</f>
        <v>#DIV/0!</v>
      </c>
      <c r="M91" s="122"/>
      <c r="N91" s="122"/>
      <c r="O91" s="122" t="e">
        <f>(O90/P90)*100</f>
        <v>#DIV/0!</v>
      </c>
      <c r="P91" s="122"/>
      <c r="Q91" s="122"/>
      <c r="R91" s="122" t="e">
        <f>(R90/S90)*100</f>
        <v>#DIV/0!</v>
      </c>
      <c r="S91" s="122"/>
      <c r="T91" s="122"/>
      <c r="U91" s="122" t="e">
        <f>(U90/V90)*100</f>
        <v>#DIV/0!</v>
      </c>
      <c r="V91" s="122"/>
      <c r="W91" s="122"/>
    </row>
    <row r="92" spans="2:23" ht="18" customHeight="1">
      <c r="B92" s="243"/>
      <c r="C92" s="116">
        <v>43</v>
      </c>
      <c r="D92" s="104" t="s">
        <v>284</v>
      </c>
      <c r="E92" s="104" t="s">
        <v>285</v>
      </c>
      <c r="F92" s="104" t="s">
        <v>365</v>
      </c>
      <c r="G92" s="84" t="s">
        <v>133</v>
      </c>
      <c r="H92" s="190" t="s">
        <v>28</v>
      </c>
      <c r="I92" s="16"/>
      <c r="J92" s="161"/>
      <c r="K92" s="162"/>
      <c r="L92" s="16"/>
      <c r="M92" s="161"/>
      <c r="N92" s="162"/>
      <c r="O92" s="16"/>
      <c r="P92" s="161"/>
      <c r="Q92" s="162"/>
      <c r="R92" s="16"/>
      <c r="S92" s="161"/>
      <c r="T92" s="162"/>
      <c r="U92" s="16"/>
      <c r="V92" s="161"/>
      <c r="W92" s="162"/>
    </row>
    <row r="93" spans="2:23" ht="18" customHeight="1">
      <c r="B93" s="243"/>
      <c r="C93" s="116"/>
      <c r="D93" s="104"/>
      <c r="E93" s="104"/>
      <c r="F93" s="104"/>
      <c r="G93" s="84"/>
      <c r="H93" s="190"/>
      <c r="I93" s="122" t="e">
        <f>(I92/J92)*100</f>
        <v>#DIV/0!</v>
      </c>
      <c r="J93" s="122"/>
      <c r="K93" s="122"/>
      <c r="L93" s="122" t="e">
        <f>(L92/M92)*100</f>
        <v>#DIV/0!</v>
      </c>
      <c r="M93" s="122"/>
      <c r="N93" s="122"/>
      <c r="O93" s="122" t="e">
        <f>(O92/P92)*100</f>
        <v>#DIV/0!</v>
      </c>
      <c r="P93" s="122"/>
      <c r="Q93" s="122"/>
      <c r="R93" s="122" t="e">
        <f>(R92/S92)*100</f>
        <v>#DIV/0!</v>
      </c>
      <c r="S93" s="122"/>
      <c r="T93" s="122"/>
      <c r="U93" s="122" t="e">
        <f>(U92/V92)*100</f>
        <v>#DIV/0!</v>
      </c>
      <c r="V93" s="122"/>
      <c r="W93" s="122"/>
    </row>
    <row r="94" spans="2:23" ht="18" customHeight="1">
      <c r="B94" s="243"/>
      <c r="C94" s="116">
        <v>44</v>
      </c>
      <c r="D94" s="104" t="s">
        <v>134</v>
      </c>
      <c r="E94" s="104" t="s">
        <v>135</v>
      </c>
      <c r="F94" s="104" t="s">
        <v>366</v>
      </c>
      <c r="G94" s="86">
        <v>0.27</v>
      </c>
      <c r="H94" s="190" t="s">
        <v>28</v>
      </c>
      <c r="I94" s="16"/>
      <c r="J94" s="161"/>
      <c r="K94" s="162"/>
      <c r="L94" s="16"/>
      <c r="M94" s="161"/>
      <c r="N94" s="162"/>
      <c r="O94" s="16"/>
      <c r="P94" s="161"/>
      <c r="Q94" s="162"/>
      <c r="R94" s="16"/>
      <c r="S94" s="161"/>
      <c r="T94" s="162"/>
      <c r="U94" s="16"/>
      <c r="V94" s="161"/>
      <c r="W94" s="162"/>
    </row>
    <row r="95" spans="2:23" ht="18" customHeight="1">
      <c r="B95" s="243"/>
      <c r="C95" s="116"/>
      <c r="D95" s="104"/>
      <c r="E95" s="104"/>
      <c r="F95" s="104"/>
      <c r="G95" s="84"/>
      <c r="H95" s="190"/>
      <c r="I95" s="122" t="e">
        <f>(I94/J94)*100</f>
        <v>#DIV/0!</v>
      </c>
      <c r="J95" s="122"/>
      <c r="K95" s="122"/>
      <c r="L95" s="122" t="e">
        <f>(L94/M94)*100</f>
        <v>#DIV/0!</v>
      </c>
      <c r="M95" s="122"/>
      <c r="N95" s="122"/>
      <c r="O95" s="122" t="e">
        <f>(O94/P94)*100</f>
        <v>#DIV/0!</v>
      </c>
      <c r="P95" s="122"/>
      <c r="Q95" s="122"/>
      <c r="R95" s="122" t="e">
        <f>(R94/S94)*100</f>
        <v>#DIV/0!</v>
      </c>
      <c r="S95" s="122"/>
      <c r="T95" s="122"/>
      <c r="U95" s="122" t="e">
        <f>(U94/V94)*100</f>
        <v>#DIV/0!</v>
      </c>
      <c r="V95" s="122"/>
      <c r="W95" s="122"/>
    </row>
    <row r="96" spans="2:23" ht="18" customHeight="1">
      <c r="B96" s="243"/>
      <c r="C96" s="116">
        <v>45</v>
      </c>
      <c r="D96" s="110" t="s">
        <v>136</v>
      </c>
      <c r="E96" s="110" t="s">
        <v>137</v>
      </c>
      <c r="F96" s="110" t="s">
        <v>367</v>
      </c>
      <c r="G96" s="73" t="s">
        <v>281</v>
      </c>
      <c r="H96" s="221" t="s">
        <v>28</v>
      </c>
      <c r="I96" s="16"/>
      <c r="J96" s="161"/>
      <c r="K96" s="162"/>
      <c r="L96" s="16"/>
      <c r="M96" s="161"/>
      <c r="N96" s="162"/>
      <c r="O96" s="16"/>
      <c r="P96" s="161"/>
      <c r="Q96" s="162"/>
      <c r="R96" s="16"/>
      <c r="S96" s="161"/>
      <c r="T96" s="162"/>
      <c r="U96" s="16"/>
      <c r="V96" s="161"/>
      <c r="W96" s="162"/>
    </row>
    <row r="97" spans="2:23" ht="18" customHeight="1">
      <c r="B97" s="243"/>
      <c r="C97" s="116"/>
      <c r="D97" s="110"/>
      <c r="E97" s="110"/>
      <c r="F97" s="110"/>
      <c r="G97" s="73"/>
      <c r="H97" s="221"/>
      <c r="I97" s="122" t="e">
        <f>(I96/J96)*100</f>
        <v>#DIV/0!</v>
      </c>
      <c r="J97" s="122"/>
      <c r="K97" s="122"/>
      <c r="L97" s="122" t="e">
        <f>(L96/M96)*100</f>
        <v>#DIV/0!</v>
      </c>
      <c r="M97" s="122"/>
      <c r="N97" s="122"/>
      <c r="O97" s="122" t="e">
        <f>(O96/P96)*100</f>
        <v>#DIV/0!</v>
      </c>
      <c r="P97" s="122"/>
      <c r="Q97" s="122"/>
      <c r="R97" s="122" t="e">
        <f>(R96/S96)*100</f>
        <v>#DIV/0!</v>
      </c>
      <c r="S97" s="122"/>
      <c r="T97" s="122"/>
      <c r="U97" s="122" t="e">
        <f>(U96/V96)*100</f>
        <v>#DIV/0!</v>
      </c>
      <c r="V97" s="122"/>
      <c r="W97" s="122"/>
    </row>
    <row r="98" spans="2:23" ht="18" customHeight="1">
      <c r="B98" s="243"/>
      <c r="C98" s="116">
        <v>46</v>
      </c>
      <c r="D98" s="110" t="s">
        <v>138</v>
      </c>
      <c r="E98" s="110" t="s">
        <v>139</v>
      </c>
      <c r="F98" s="110" t="s">
        <v>368</v>
      </c>
      <c r="G98" s="73" t="s">
        <v>281</v>
      </c>
      <c r="H98" s="221" t="s">
        <v>28</v>
      </c>
      <c r="I98" s="16"/>
      <c r="J98" s="161"/>
      <c r="K98" s="162"/>
      <c r="L98" s="16"/>
      <c r="M98" s="161"/>
      <c r="N98" s="162"/>
      <c r="O98" s="16"/>
      <c r="P98" s="161"/>
      <c r="Q98" s="162"/>
      <c r="R98" s="16"/>
      <c r="S98" s="161"/>
      <c r="T98" s="162"/>
      <c r="U98" s="16"/>
      <c r="V98" s="161"/>
      <c r="W98" s="162"/>
    </row>
    <row r="99" spans="2:23" ht="18" customHeight="1" thickBot="1">
      <c r="B99" s="243"/>
      <c r="C99" s="116"/>
      <c r="D99" s="110"/>
      <c r="E99" s="110"/>
      <c r="F99" s="240"/>
      <c r="G99" s="73"/>
      <c r="H99" s="221"/>
      <c r="I99" s="122" t="e">
        <f>(I98/J98)*100</f>
        <v>#DIV/0!</v>
      </c>
      <c r="J99" s="122"/>
      <c r="K99" s="122"/>
      <c r="L99" s="122" t="e">
        <f>(L98/M98)*100</f>
        <v>#DIV/0!</v>
      </c>
      <c r="M99" s="122"/>
      <c r="N99" s="122"/>
      <c r="O99" s="122" t="e">
        <f>(O98/P98)*100</f>
        <v>#DIV/0!</v>
      </c>
      <c r="P99" s="122"/>
      <c r="Q99" s="122"/>
      <c r="R99" s="122" t="e">
        <f>(R98/S98)*100</f>
        <v>#DIV/0!</v>
      </c>
      <c r="S99" s="122"/>
      <c r="T99" s="122"/>
      <c r="U99" s="122" t="e">
        <f>(U98/V98)*100</f>
        <v>#DIV/0!</v>
      </c>
      <c r="V99" s="122"/>
      <c r="W99" s="122"/>
    </row>
    <row r="100" spans="2:23" ht="18" customHeight="1">
      <c r="B100" s="243"/>
      <c r="C100" s="116">
        <v>47</v>
      </c>
      <c r="D100" s="188" t="s">
        <v>140</v>
      </c>
      <c r="E100" s="188" t="s">
        <v>141</v>
      </c>
      <c r="F100" s="238" t="s">
        <v>369</v>
      </c>
      <c r="G100" s="73" t="s">
        <v>281</v>
      </c>
      <c r="H100" s="221" t="s">
        <v>38</v>
      </c>
      <c r="I100" s="16"/>
      <c r="J100" s="161"/>
      <c r="K100" s="162"/>
      <c r="L100" s="16"/>
      <c r="M100" s="161"/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</row>
    <row r="101" spans="2:23" ht="18" customHeight="1" thickBot="1">
      <c r="B101" s="243"/>
      <c r="C101" s="116"/>
      <c r="D101" s="188"/>
      <c r="E101" s="188"/>
      <c r="F101" s="239"/>
      <c r="G101" s="73"/>
      <c r="H101" s="221"/>
      <c r="I101" s="122" t="e">
        <f>(I100/J100)*100</f>
        <v>#DIV/0!</v>
      </c>
      <c r="J101" s="122"/>
      <c r="K101" s="122"/>
      <c r="L101" s="122" t="e">
        <f>(L100/M100)*100</f>
        <v>#DIV/0!</v>
      </c>
      <c r="M101" s="122"/>
      <c r="N101" s="122"/>
      <c r="O101" s="122" t="e">
        <f>(O100/P100)*100</f>
        <v>#DIV/0!</v>
      </c>
      <c r="P101" s="122"/>
      <c r="Q101" s="122"/>
      <c r="R101" s="122" t="e">
        <f>(R100/S100)*100</f>
        <v>#DIV/0!</v>
      </c>
      <c r="S101" s="122"/>
      <c r="T101" s="122"/>
      <c r="U101" s="122" t="e">
        <f>(U100/V100)*100</f>
        <v>#DIV/0!</v>
      </c>
      <c r="V101" s="122"/>
      <c r="W101" s="122"/>
    </row>
    <row r="102" spans="2:23" ht="18" customHeight="1">
      <c r="B102" s="243"/>
      <c r="C102" s="116">
        <v>48</v>
      </c>
      <c r="D102" s="110" t="s">
        <v>142</v>
      </c>
      <c r="E102" s="110" t="s">
        <v>143</v>
      </c>
      <c r="F102" s="238" t="s">
        <v>370</v>
      </c>
      <c r="G102" s="73" t="s">
        <v>281</v>
      </c>
      <c r="H102" s="221" t="s">
        <v>38</v>
      </c>
      <c r="I102" s="16"/>
      <c r="J102" s="161"/>
      <c r="K102" s="162"/>
      <c r="L102" s="16"/>
      <c r="M102" s="161"/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</row>
    <row r="103" spans="2:23" ht="18" customHeight="1">
      <c r="B103" s="243"/>
      <c r="C103" s="116"/>
      <c r="D103" s="110"/>
      <c r="E103" s="110"/>
      <c r="F103" s="237"/>
      <c r="G103" s="73"/>
      <c r="H103" s="221"/>
      <c r="I103" s="122" t="e">
        <f>(I102/J102)*100</f>
        <v>#DIV/0!</v>
      </c>
      <c r="J103" s="122"/>
      <c r="K103" s="122"/>
      <c r="L103" s="122" t="e">
        <f>(L102/M102)*100</f>
        <v>#DIV/0!</v>
      </c>
      <c r="M103" s="122"/>
      <c r="N103" s="122"/>
      <c r="O103" s="122" t="e">
        <f>(O102/P102)*100</f>
        <v>#DIV/0!</v>
      </c>
      <c r="P103" s="122"/>
      <c r="Q103" s="122"/>
      <c r="R103" s="122" t="e">
        <f>(R102/S102)*100</f>
        <v>#DIV/0!</v>
      </c>
      <c r="S103" s="122"/>
      <c r="T103" s="122"/>
      <c r="U103" s="122" t="e">
        <f>(U102/V102)*100</f>
        <v>#DIV/0!</v>
      </c>
      <c r="V103" s="122"/>
      <c r="W103" s="122"/>
    </row>
    <row r="104" spans="2:23" ht="18" customHeight="1">
      <c r="B104" s="243"/>
      <c r="C104" s="116">
        <v>49</v>
      </c>
      <c r="D104" s="110" t="s">
        <v>144</v>
      </c>
      <c r="E104" s="110" t="s">
        <v>145</v>
      </c>
      <c r="F104" s="110" t="s">
        <v>371</v>
      </c>
      <c r="G104" s="73" t="s">
        <v>133</v>
      </c>
      <c r="H104" s="221" t="s">
        <v>28</v>
      </c>
      <c r="I104" s="16"/>
      <c r="J104" s="161"/>
      <c r="K104" s="162"/>
      <c r="L104" s="16"/>
      <c r="M104" s="161"/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</row>
    <row r="105" spans="2:23" ht="18" customHeight="1">
      <c r="B105" s="243"/>
      <c r="C105" s="116"/>
      <c r="D105" s="110"/>
      <c r="E105" s="110"/>
      <c r="F105" s="110"/>
      <c r="G105" s="73"/>
      <c r="H105" s="221"/>
      <c r="I105" s="122" t="e">
        <f>(I104/J104)*100</f>
        <v>#DIV/0!</v>
      </c>
      <c r="J105" s="122"/>
      <c r="K105" s="122"/>
      <c r="L105" s="122" t="e">
        <f>(L104/M104)*100</f>
        <v>#DIV/0!</v>
      </c>
      <c r="M105" s="122"/>
      <c r="N105" s="122"/>
      <c r="O105" s="122" t="e">
        <f>(O104/P104)*100</f>
        <v>#DIV/0!</v>
      </c>
      <c r="P105" s="122"/>
      <c r="Q105" s="122"/>
      <c r="R105" s="122" t="e">
        <f>(R104/S104)*100</f>
        <v>#DIV/0!</v>
      </c>
      <c r="S105" s="122"/>
      <c r="T105" s="122"/>
      <c r="U105" s="122" t="e">
        <f>(U104/V104)*100</f>
        <v>#DIV/0!</v>
      </c>
      <c r="V105" s="122"/>
      <c r="W105" s="122"/>
    </row>
    <row r="106" spans="2:23" ht="18" customHeight="1">
      <c r="B106" s="243"/>
      <c r="C106" s="116">
        <v>50</v>
      </c>
      <c r="D106" s="110" t="s">
        <v>146</v>
      </c>
      <c r="E106" s="110" t="s">
        <v>147</v>
      </c>
      <c r="F106" s="237" t="s">
        <v>372</v>
      </c>
      <c r="G106" s="73" t="s">
        <v>27</v>
      </c>
      <c r="H106" s="221" t="s">
        <v>28</v>
      </c>
      <c r="I106" s="16"/>
      <c r="J106" s="161"/>
      <c r="K106" s="162"/>
      <c r="L106" s="16"/>
      <c r="M106" s="161"/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</row>
    <row r="107" spans="2:23" ht="18" customHeight="1" thickBot="1">
      <c r="B107" s="243"/>
      <c r="C107" s="116"/>
      <c r="D107" s="110"/>
      <c r="E107" s="110"/>
      <c r="F107" s="237"/>
      <c r="G107" s="73"/>
      <c r="H107" s="221"/>
      <c r="I107" s="122" t="e">
        <f>(I106/J106)*100</f>
        <v>#DIV/0!</v>
      </c>
      <c r="J107" s="122"/>
      <c r="K107" s="122"/>
      <c r="L107" s="122" t="e">
        <f>(L106/M106)*100</f>
        <v>#DIV/0!</v>
      </c>
      <c r="M107" s="122"/>
      <c r="N107" s="122"/>
      <c r="O107" s="122" t="e">
        <f>(O106/P106)*100</f>
        <v>#DIV/0!</v>
      </c>
      <c r="P107" s="122"/>
      <c r="Q107" s="122"/>
      <c r="R107" s="122" t="e">
        <f>(R106/S106)*100</f>
        <v>#DIV/0!</v>
      </c>
      <c r="S107" s="122"/>
      <c r="T107" s="122"/>
      <c r="U107" s="122" t="e">
        <f>(U106/V106)*100</f>
        <v>#DIV/0!</v>
      </c>
      <c r="V107" s="122"/>
      <c r="W107" s="122"/>
    </row>
    <row r="108" spans="2:23" ht="18" customHeight="1">
      <c r="B108" s="230" t="s">
        <v>277</v>
      </c>
      <c r="C108" s="116">
        <v>51</v>
      </c>
      <c r="D108" s="110" t="s">
        <v>262</v>
      </c>
      <c r="E108" s="110" t="s">
        <v>263</v>
      </c>
      <c r="F108" s="235" t="s">
        <v>373</v>
      </c>
      <c r="G108" s="73" t="s">
        <v>281</v>
      </c>
      <c r="H108" s="221" t="s">
        <v>28</v>
      </c>
      <c r="I108" s="16"/>
      <c r="J108" s="161"/>
      <c r="K108" s="162"/>
      <c r="L108" s="16"/>
      <c r="M108" s="161"/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</row>
    <row r="109" spans="2:23" ht="18" customHeight="1">
      <c r="B109" s="231"/>
      <c r="C109" s="116"/>
      <c r="D109" s="110"/>
      <c r="E109" s="110"/>
      <c r="F109" s="236"/>
      <c r="G109" s="73"/>
      <c r="H109" s="221"/>
      <c r="I109" s="122" t="e">
        <f>(I108/J108)*100</f>
        <v>#DIV/0!</v>
      </c>
      <c r="J109" s="122"/>
      <c r="K109" s="122"/>
      <c r="L109" s="122" t="e">
        <f>(L108/M108)*100</f>
        <v>#DIV/0!</v>
      </c>
      <c r="M109" s="122"/>
      <c r="N109" s="122"/>
      <c r="O109" s="122" t="e">
        <f>(O108/P108)*100</f>
        <v>#DIV/0!</v>
      </c>
      <c r="P109" s="122"/>
      <c r="Q109" s="122"/>
      <c r="R109" s="122" t="e">
        <f>(R108/S108)*100</f>
        <v>#DIV/0!</v>
      </c>
      <c r="S109" s="122"/>
      <c r="T109" s="122"/>
      <c r="U109" s="122" t="e">
        <f>(U108/V108)*100</f>
        <v>#DIV/0!</v>
      </c>
      <c r="V109" s="122"/>
      <c r="W109" s="122"/>
    </row>
    <row r="110" spans="2:23" ht="18" customHeight="1">
      <c r="B110" s="231"/>
      <c r="C110" s="116">
        <v>52</v>
      </c>
      <c r="D110" s="110" t="s">
        <v>264</v>
      </c>
      <c r="E110" s="110" t="s">
        <v>265</v>
      </c>
      <c r="F110" s="233" t="s">
        <v>374</v>
      </c>
      <c r="G110" s="78">
        <v>1</v>
      </c>
      <c r="H110" s="221" t="s">
        <v>28</v>
      </c>
      <c r="I110" s="16"/>
      <c r="J110" s="161"/>
      <c r="K110" s="162"/>
      <c r="L110" s="16"/>
      <c r="M110" s="161"/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</row>
    <row r="111" spans="2:23" ht="18" customHeight="1">
      <c r="B111" s="231"/>
      <c r="C111" s="116"/>
      <c r="D111" s="110"/>
      <c r="E111" s="110"/>
      <c r="F111" s="234"/>
      <c r="G111" s="73"/>
      <c r="H111" s="221"/>
      <c r="I111" s="122" t="e">
        <f>(I110/J110)*100</f>
        <v>#DIV/0!</v>
      </c>
      <c r="J111" s="122"/>
      <c r="K111" s="122"/>
      <c r="L111" s="122" t="e">
        <f>(L110/M110)*100</f>
        <v>#DIV/0!</v>
      </c>
      <c r="M111" s="122"/>
      <c r="N111" s="122"/>
      <c r="O111" s="122" t="e">
        <f>(O110/P110)*100</f>
        <v>#DIV/0!</v>
      </c>
      <c r="P111" s="122"/>
      <c r="Q111" s="122"/>
      <c r="R111" s="122" t="e">
        <f>(R110/S110)*100</f>
        <v>#DIV/0!</v>
      </c>
      <c r="S111" s="122"/>
      <c r="T111" s="122"/>
      <c r="U111" s="122" t="e">
        <f>(U110/V110)*100</f>
        <v>#DIV/0!</v>
      </c>
      <c r="V111" s="122"/>
      <c r="W111" s="122"/>
    </row>
    <row r="112" spans="2:23" ht="18" customHeight="1">
      <c r="B112" s="231"/>
      <c r="C112" s="116">
        <v>53</v>
      </c>
      <c r="D112" s="110" t="s">
        <v>266</v>
      </c>
      <c r="E112" s="110" t="s">
        <v>267</v>
      </c>
      <c r="F112" s="233" t="s">
        <v>375</v>
      </c>
      <c r="G112" s="73" t="s">
        <v>281</v>
      </c>
      <c r="H112" s="221" t="s">
        <v>28</v>
      </c>
      <c r="I112" s="16"/>
      <c r="J112" s="161"/>
      <c r="K112" s="162"/>
      <c r="L112" s="16"/>
      <c r="M112" s="161"/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</row>
    <row r="113" spans="2:23" ht="18" customHeight="1">
      <c r="B113" s="231"/>
      <c r="C113" s="116"/>
      <c r="D113" s="110"/>
      <c r="E113" s="110"/>
      <c r="F113" s="234"/>
      <c r="G113" s="73"/>
      <c r="H113" s="221"/>
      <c r="I113" s="122" t="e">
        <f>(I112/J112)*100</f>
        <v>#DIV/0!</v>
      </c>
      <c r="J113" s="122"/>
      <c r="K113" s="122"/>
      <c r="L113" s="122" t="e">
        <f>(L112/M112)*100</f>
        <v>#DIV/0!</v>
      </c>
      <c r="M113" s="122"/>
      <c r="N113" s="122"/>
      <c r="O113" s="122" t="e">
        <f>(O112/P112)*100</f>
        <v>#DIV/0!</v>
      </c>
      <c r="P113" s="122"/>
      <c r="Q113" s="122"/>
      <c r="R113" s="122" t="e">
        <f>(R112/S112)*100</f>
        <v>#DIV/0!</v>
      </c>
      <c r="S113" s="122"/>
      <c r="T113" s="122"/>
      <c r="U113" s="122" t="e">
        <f>(U112/V112)*100</f>
        <v>#DIV/0!</v>
      </c>
      <c r="V113" s="122"/>
      <c r="W113" s="122"/>
    </row>
    <row r="114" spans="2:23" ht="18" customHeight="1">
      <c r="B114" s="231"/>
      <c r="C114" s="116">
        <v>54</v>
      </c>
      <c r="D114" s="110" t="s">
        <v>268</v>
      </c>
      <c r="E114" s="110" t="s">
        <v>269</v>
      </c>
      <c r="F114" s="233" t="s">
        <v>376</v>
      </c>
      <c r="G114" s="73" t="s">
        <v>45</v>
      </c>
      <c r="H114" s="221" t="s">
        <v>28</v>
      </c>
      <c r="I114" s="16"/>
      <c r="J114" s="161"/>
      <c r="K114" s="162"/>
      <c r="L114" s="16"/>
      <c r="M114" s="161"/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</row>
    <row r="115" spans="2:23" ht="18" customHeight="1">
      <c r="B115" s="231"/>
      <c r="C115" s="116"/>
      <c r="D115" s="110"/>
      <c r="E115" s="110"/>
      <c r="F115" s="234"/>
      <c r="G115" s="73"/>
      <c r="H115" s="221"/>
      <c r="I115" s="122" t="e">
        <f>(I114/J114)*100</f>
        <v>#DIV/0!</v>
      </c>
      <c r="J115" s="122"/>
      <c r="K115" s="122"/>
      <c r="L115" s="122" t="e">
        <f>(L114/M114)*100</f>
        <v>#DIV/0!</v>
      </c>
      <c r="M115" s="122"/>
      <c r="N115" s="122"/>
      <c r="O115" s="122" t="e">
        <f>(O114/P114)*100</f>
        <v>#DIV/0!</v>
      </c>
      <c r="P115" s="122"/>
      <c r="Q115" s="122"/>
      <c r="R115" s="122" t="e">
        <f>(R114/S114)*100</f>
        <v>#DIV/0!</v>
      </c>
      <c r="S115" s="122"/>
      <c r="T115" s="122"/>
      <c r="U115" s="122" t="e">
        <f>(U114/V114)*100</f>
        <v>#DIV/0!</v>
      </c>
      <c r="V115" s="122"/>
      <c r="W115" s="122"/>
    </row>
    <row r="116" spans="2:23" ht="18" customHeight="1">
      <c r="B116" s="231"/>
      <c r="C116" s="116">
        <v>55</v>
      </c>
      <c r="D116" s="110" t="s">
        <v>270</v>
      </c>
      <c r="E116" s="110" t="s">
        <v>271</v>
      </c>
      <c r="F116" s="233" t="s">
        <v>377</v>
      </c>
      <c r="G116" s="113"/>
      <c r="H116" s="221" t="s">
        <v>28</v>
      </c>
      <c r="I116" s="176"/>
      <c r="J116" s="177"/>
      <c r="K116" s="178"/>
      <c r="L116" s="176"/>
      <c r="M116" s="177"/>
      <c r="N116" s="178"/>
      <c r="O116" s="176"/>
      <c r="P116" s="177"/>
      <c r="Q116" s="178"/>
      <c r="R116" s="176"/>
      <c r="S116" s="177"/>
      <c r="T116" s="178"/>
      <c r="U116" s="176"/>
      <c r="V116" s="177"/>
      <c r="W116" s="178"/>
    </row>
    <row r="117" spans="2:23" ht="18" customHeight="1" thickBot="1">
      <c r="B117" s="232"/>
      <c r="C117" s="116"/>
      <c r="D117" s="110"/>
      <c r="E117" s="110"/>
      <c r="F117" s="234"/>
      <c r="G117" s="113"/>
      <c r="H117" s="221"/>
      <c r="I117" s="179"/>
      <c r="J117" s="180"/>
      <c r="K117" s="181"/>
      <c r="L117" s="179"/>
      <c r="M117" s="180"/>
      <c r="N117" s="181"/>
      <c r="O117" s="179"/>
      <c r="P117" s="180"/>
      <c r="Q117" s="181"/>
      <c r="R117" s="179"/>
      <c r="S117" s="180"/>
      <c r="T117" s="181"/>
      <c r="U117" s="179"/>
      <c r="V117" s="180"/>
      <c r="W117" s="181"/>
    </row>
    <row r="118" spans="2:23" ht="18" customHeight="1">
      <c r="B118" s="226" t="s">
        <v>149</v>
      </c>
      <c r="C118" s="116">
        <v>56</v>
      </c>
      <c r="D118" s="104" t="s">
        <v>306</v>
      </c>
      <c r="E118" s="104" t="s">
        <v>286</v>
      </c>
      <c r="F118" s="229" t="s">
        <v>378</v>
      </c>
      <c r="G118" s="86">
        <v>1</v>
      </c>
      <c r="H118" s="190" t="s">
        <v>28</v>
      </c>
      <c r="I118" s="16"/>
      <c r="J118" s="161"/>
      <c r="K118" s="162"/>
      <c r="L118" s="16"/>
      <c r="M118" s="161"/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</row>
    <row r="119" spans="2:23" ht="18" customHeight="1">
      <c r="B119" s="227"/>
      <c r="C119" s="116"/>
      <c r="D119" s="104"/>
      <c r="E119" s="104"/>
      <c r="F119" s="104"/>
      <c r="G119" s="84"/>
      <c r="H119" s="190"/>
      <c r="I119" s="122" t="e">
        <f>(I118/J118)*100</f>
        <v>#DIV/0!</v>
      </c>
      <c r="J119" s="122"/>
      <c r="K119" s="122"/>
      <c r="L119" s="122" t="e">
        <f>(L118/M118)*100</f>
        <v>#DIV/0!</v>
      </c>
      <c r="M119" s="122"/>
      <c r="N119" s="122"/>
      <c r="O119" s="122" t="e">
        <f>(O118/P118)*100</f>
        <v>#DIV/0!</v>
      </c>
      <c r="P119" s="122"/>
      <c r="Q119" s="122"/>
      <c r="R119" s="122" t="e">
        <f>(R118/S118)*100</f>
        <v>#DIV/0!</v>
      </c>
      <c r="S119" s="122"/>
      <c r="T119" s="122"/>
      <c r="U119" s="122" t="e">
        <f>(U118/V118)*100</f>
        <v>#DIV/0!</v>
      </c>
      <c r="V119" s="122"/>
      <c r="W119" s="122"/>
    </row>
    <row r="120" spans="2:23" ht="18" customHeight="1">
      <c r="B120" s="227"/>
      <c r="C120" s="116">
        <v>57</v>
      </c>
      <c r="D120" s="104" t="s">
        <v>307</v>
      </c>
      <c r="E120" s="104" t="s">
        <v>153</v>
      </c>
      <c r="F120" s="104" t="s">
        <v>379</v>
      </c>
      <c r="G120" s="86">
        <v>0.95</v>
      </c>
      <c r="H120" s="190" t="s">
        <v>28</v>
      </c>
      <c r="I120" s="16"/>
      <c r="J120" s="161"/>
      <c r="K120" s="162"/>
      <c r="L120" s="16"/>
      <c r="M120" s="161"/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</row>
    <row r="121" spans="2:23" ht="18" customHeight="1">
      <c r="B121" s="227"/>
      <c r="C121" s="116"/>
      <c r="D121" s="104"/>
      <c r="E121" s="104"/>
      <c r="F121" s="104"/>
      <c r="G121" s="84"/>
      <c r="H121" s="190"/>
      <c r="I121" s="122" t="e">
        <f>(I120/J120)*100</f>
        <v>#DIV/0!</v>
      </c>
      <c r="J121" s="122"/>
      <c r="K121" s="122"/>
      <c r="L121" s="122" t="e">
        <f>(L120/M120)*100</f>
        <v>#DIV/0!</v>
      </c>
      <c r="M121" s="122"/>
      <c r="N121" s="122"/>
      <c r="O121" s="122" t="e">
        <f>(O120/P120)*100</f>
        <v>#DIV/0!</v>
      </c>
      <c r="P121" s="122"/>
      <c r="Q121" s="122"/>
      <c r="R121" s="122" t="e">
        <f>(R120/S120)*100</f>
        <v>#DIV/0!</v>
      </c>
      <c r="S121" s="122"/>
      <c r="T121" s="122"/>
      <c r="U121" s="122" t="e">
        <f>(U120/V120)*100</f>
        <v>#DIV/0!</v>
      </c>
      <c r="V121" s="122"/>
      <c r="W121" s="122"/>
    </row>
    <row r="122" spans="2:23" ht="18" customHeight="1">
      <c r="B122" s="227"/>
      <c r="C122" s="116">
        <v>58</v>
      </c>
      <c r="D122" s="104" t="s">
        <v>308</v>
      </c>
      <c r="E122" s="104" t="s">
        <v>155</v>
      </c>
      <c r="F122" s="104" t="s">
        <v>380</v>
      </c>
      <c r="G122" s="86">
        <v>0.95</v>
      </c>
      <c r="H122" s="190" t="s">
        <v>28</v>
      </c>
      <c r="I122" s="16"/>
      <c r="J122" s="161"/>
      <c r="K122" s="162"/>
      <c r="L122" s="16"/>
      <c r="M122" s="161"/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</row>
    <row r="123" spans="2:23" ht="18" customHeight="1">
      <c r="B123" s="227"/>
      <c r="C123" s="116"/>
      <c r="D123" s="104"/>
      <c r="E123" s="104"/>
      <c r="F123" s="104"/>
      <c r="G123" s="84"/>
      <c r="H123" s="190"/>
      <c r="I123" s="122" t="e">
        <f>(I122/J122)*100</f>
        <v>#DIV/0!</v>
      </c>
      <c r="J123" s="122"/>
      <c r="K123" s="122"/>
      <c r="L123" s="122" t="e">
        <f>(L122/M122)*100</f>
        <v>#DIV/0!</v>
      </c>
      <c r="M123" s="122"/>
      <c r="N123" s="122"/>
      <c r="O123" s="122" t="e">
        <f>(O122/P122)*100</f>
        <v>#DIV/0!</v>
      </c>
      <c r="P123" s="122"/>
      <c r="Q123" s="122"/>
      <c r="R123" s="122" t="e">
        <f>(R122/S122)*100</f>
        <v>#DIV/0!</v>
      </c>
      <c r="S123" s="122"/>
      <c r="T123" s="122"/>
      <c r="U123" s="122" t="e">
        <f>(U122/V122)*100</f>
        <v>#DIV/0!</v>
      </c>
      <c r="V123" s="122"/>
      <c r="W123" s="122"/>
    </row>
    <row r="124" spans="2:23" ht="18" customHeight="1">
      <c r="B124" s="227"/>
      <c r="C124" s="116">
        <v>59</v>
      </c>
      <c r="D124" s="103" t="s">
        <v>309</v>
      </c>
      <c r="E124" s="103" t="s">
        <v>157</v>
      </c>
      <c r="F124" s="103" t="s">
        <v>381</v>
      </c>
      <c r="G124" s="86">
        <v>0.95</v>
      </c>
      <c r="H124" s="190" t="s">
        <v>28</v>
      </c>
      <c r="I124" s="16"/>
      <c r="J124" s="161"/>
      <c r="K124" s="162"/>
      <c r="L124" s="16"/>
      <c r="M124" s="161"/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</row>
    <row r="125" spans="2:23" ht="18" customHeight="1">
      <c r="B125" s="227"/>
      <c r="C125" s="116"/>
      <c r="D125" s="103"/>
      <c r="E125" s="103"/>
      <c r="F125" s="103"/>
      <c r="G125" s="84"/>
      <c r="H125" s="190"/>
      <c r="I125" s="122" t="e">
        <f>(I124/J124)*100</f>
        <v>#DIV/0!</v>
      </c>
      <c r="J125" s="122"/>
      <c r="K125" s="122"/>
      <c r="L125" s="122" t="e">
        <f>(L124/M124)*100</f>
        <v>#DIV/0!</v>
      </c>
      <c r="M125" s="122"/>
      <c r="N125" s="122"/>
      <c r="O125" s="122" t="e">
        <f>(O124/P124)*100</f>
        <v>#DIV/0!</v>
      </c>
      <c r="P125" s="122"/>
      <c r="Q125" s="122"/>
      <c r="R125" s="122" t="e">
        <f>(R124/S124)*100</f>
        <v>#DIV/0!</v>
      </c>
      <c r="S125" s="122"/>
      <c r="T125" s="122"/>
      <c r="U125" s="122" t="e">
        <f>(U124/V124)*100</f>
        <v>#DIV/0!</v>
      </c>
      <c r="V125" s="122"/>
      <c r="W125" s="122"/>
    </row>
    <row r="126" spans="2:23" ht="18" customHeight="1">
      <c r="B126" s="227"/>
      <c r="C126" s="116">
        <v>60</v>
      </c>
      <c r="D126" s="103" t="s">
        <v>310</v>
      </c>
      <c r="E126" s="103" t="s">
        <v>159</v>
      </c>
      <c r="F126" s="103" t="s">
        <v>382</v>
      </c>
      <c r="G126" s="86">
        <v>0.95</v>
      </c>
      <c r="H126" s="190" t="s">
        <v>28</v>
      </c>
      <c r="I126" s="16"/>
      <c r="J126" s="161"/>
      <c r="K126" s="162"/>
      <c r="L126" s="16"/>
      <c r="M126" s="161"/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</row>
    <row r="127" spans="2:23" ht="18" customHeight="1" thickBot="1">
      <c r="B127" s="227"/>
      <c r="C127" s="116"/>
      <c r="D127" s="103"/>
      <c r="E127" s="103"/>
      <c r="F127" s="225"/>
      <c r="G127" s="84"/>
      <c r="H127" s="190"/>
      <c r="I127" s="122" t="e">
        <f>(I126/J126)*100</f>
        <v>#DIV/0!</v>
      </c>
      <c r="J127" s="122"/>
      <c r="K127" s="122"/>
      <c r="L127" s="122" t="e">
        <f>(L126/M126)*100</f>
        <v>#DIV/0!</v>
      </c>
      <c r="M127" s="122"/>
      <c r="N127" s="122"/>
      <c r="O127" s="122" t="e">
        <f>(O126/P126)*100</f>
        <v>#DIV/0!</v>
      </c>
      <c r="P127" s="122"/>
      <c r="Q127" s="122"/>
      <c r="R127" s="122" t="e">
        <f>(R126/S126)*100</f>
        <v>#DIV/0!</v>
      </c>
      <c r="S127" s="122"/>
      <c r="T127" s="122"/>
      <c r="U127" s="122" t="e">
        <f>(U126/V126)*100</f>
        <v>#DIV/0!</v>
      </c>
      <c r="V127" s="122"/>
      <c r="W127" s="122"/>
    </row>
    <row r="128" spans="2:23" ht="18" customHeight="1">
      <c r="B128" s="227"/>
      <c r="C128" s="116">
        <v>61</v>
      </c>
      <c r="D128" s="103" t="s">
        <v>311</v>
      </c>
      <c r="E128" s="103" t="s">
        <v>163</v>
      </c>
      <c r="F128" s="103" t="s">
        <v>383</v>
      </c>
      <c r="G128" s="86">
        <v>0.95</v>
      </c>
      <c r="H128" s="190" t="s">
        <v>28</v>
      </c>
      <c r="I128" s="16"/>
      <c r="J128" s="161"/>
      <c r="K128" s="162"/>
      <c r="L128" s="16"/>
      <c r="M128" s="161"/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</row>
    <row r="129" spans="2:23" ht="18" customHeight="1">
      <c r="B129" s="227"/>
      <c r="C129" s="116"/>
      <c r="D129" s="103"/>
      <c r="E129" s="103"/>
      <c r="F129" s="103"/>
      <c r="G129" s="84"/>
      <c r="H129" s="190"/>
      <c r="I129" s="122" t="e">
        <f>(I128/J128)*100</f>
        <v>#DIV/0!</v>
      </c>
      <c r="J129" s="122"/>
      <c r="K129" s="122"/>
      <c r="L129" s="122" t="e">
        <f>(L128/M128)*100</f>
        <v>#DIV/0!</v>
      </c>
      <c r="M129" s="122"/>
      <c r="N129" s="122"/>
      <c r="O129" s="122" t="e">
        <f>(O128/P128)*100</f>
        <v>#DIV/0!</v>
      </c>
      <c r="P129" s="122"/>
      <c r="Q129" s="122"/>
      <c r="R129" s="122" t="e">
        <f>(R128/S128)*100</f>
        <v>#DIV/0!</v>
      </c>
      <c r="S129" s="122"/>
      <c r="T129" s="122"/>
      <c r="U129" s="122" t="e">
        <f>(U128/V128)*100</f>
        <v>#DIV/0!</v>
      </c>
      <c r="V129" s="122"/>
      <c r="W129" s="122"/>
    </row>
    <row r="130" spans="2:23" ht="18" customHeight="1">
      <c r="B130" s="227"/>
      <c r="C130" s="116">
        <v>62</v>
      </c>
      <c r="D130" s="103" t="s">
        <v>312</v>
      </c>
      <c r="E130" s="103" t="s">
        <v>165</v>
      </c>
      <c r="F130" s="103" t="s">
        <v>384</v>
      </c>
      <c r="G130" s="86">
        <v>0.95</v>
      </c>
      <c r="H130" s="190" t="s">
        <v>28</v>
      </c>
      <c r="I130" s="16"/>
      <c r="J130" s="161"/>
      <c r="K130" s="162"/>
      <c r="L130" s="16"/>
      <c r="M130" s="161"/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</row>
    <row r="131" spans="2:23" ht="18" customHeight="1" thickBot="1">
      <c r="B131" s="228"/>
      <c r="C131" s="116"/>
      <c r="D131" s="103"/>
      <c r="E131" s="103"/>
      <c r="F131" s="225"/>
      <c r="G131" s="84"/>
      <c r="H131" s="190"/>
      <c r="I131" s="122" t="e">
        <f>(I130/J130)*100</f>
        <v>#DIV/0!</v>
      </c>
      <c r="J131" s="122"/>
      <c r="K131" s="122"/>
      <c r="L131" s="122" t="e">
        <f>(L130/M130)*100</f>
        <v>#DIV/0!</v>
      </c>
      <c r="M131" s="122"/>
      <c r="N131" s="122"/>
      <c r="O131" s="122" t="e">
        <f>(O130/P130)*100</f>
        <v>#DIV/0!</v>
      </c>
      <c r="P131" s="122"/>
      <c r="Q131" s="122"/>
      <c r="R131" s="122" t="e">
        <f>(R130/S130)*100</f>
        <v>#DIV/0!</v>
      </c>
      <c r="S131" s="122"/>
      <c r="T131" s="122"/>
      <c r="U131" s="122" t="e">
        <f>(U130/V130)*100</f>
        <v>#DIV/0!</v>
      </c>
      <c r="V131" s="122"/>
      <c r="W131" s="122"/>
    </row>
    <row r="132" spans="2:23" ht="18" customHeight="1">
      <c r="B132" s="222" t="s">
        <v>166</v>
      </c>
      <c r="C132" s="116">
        <v>63</v>
      </c>
      <c r="D132" s="103" t="s">
        <v>313</v>
      </c>
      <c r="E132" s="103" t="s">
        <v>168</v>
      </c>
      <c r="F132" s="220" t="s">
        <v>385</v>
      </c>
      <c r="G132" s="86">
        <v>0.98</v>
      </c>
      <c r="H132" s="190" t="s">
        <v>38</v>
      </c>
      <c r="I132" s="16"/>
      <c r="J132" s="161"/>
      <c r="K132" s="162"/>
      <c r="L132" s="16"/>
      <c r="M132" s="161"/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</row>
    <row r="133" spans="2:23" ht="18" customHeight="1">
      <c r="B133" s="223"/>
      <c r="C133" s="116"/>
      <c r="D133" s="103"/>
      <c r="E133" s="103"/>
      <c r="F133" s="71"/>
      <c r="G133" s="84"/>
      <c r="H133" s="190"/>
      <c r="I133" s="122" t="e">
        <f>(I132/J132)*100</f>
        <v>#DIV/0!</v>
      </c>
      <c r="J133" s="122"/>
      <c r="K133" s="122"/>
      <c r="L133" s="122" t="e">
        <f>(L132/M132)*100</f>
        <v>#DIV/0!</v>
      </c>
      <c r="M133" s="122"/>
      <c r="N133" s="122"/>
      <c r="O133" s="122" t="e">
        <f>(O132/P132)*100</f>
        <v>#DIV/0!</v>
      </c>
      <c r="P133" s="122"/>
      <c r="Q133" s="122"/>
      <c r="R133" s="122" t="e">
        <f>(R132/S132)*100</f>
        <v>#DIV/0!</v>
      </c>
      <c r="S133" s="122"/>
      <c r="T133" s="122"/>
      <c r="U133" s="122" t="e">
        <f>(U132/V132)*100</f>
        <v>#DIV/0!</v>
      </c>
      <c r="V133" s="122"/>
      <c r="W133" s="122"/>
    </row>
    <row r="134" spans="2:23" ht="18" customHeight="1">
      <c r="B134" s="223"/>
      <c r="C134" s="116">
        <v>64</v>
      </c>
      <c r="D134" s="103" t="s">
        <v>314</v>
      </c>
      <c r="E134" s="103" t="s">
        <v>170</v>
      </c>
      <c r="F134" s="71" t="s">
        <v>386</v>
      </c>
      <c r="G134" s="86">
        <v>0.95</v>
      </c>
      <c r="H134" s="190" t="s">
        <v>28</v>
      </c>
      <c r="I134" s="16"/>
      <c r="J134" s="161"/>
      <c r="K134" s="162"/>
      <c r="L134" s="16"/>
      <c r="M134" s="161"/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</row>
    <row r="135" spans="2:23" ht="18" customHeight="1">
      <c r="B135" s="223"/>
      <c r="C135" s="116"/>
      <c r="D135" s="103"/>
      <c r="E135" s="103"/>
      <c r="F135" s="71"/>
      <c r="G135" s="84"/>
      <c r="H135" s="190"/>
      <c r="I135" s="122" t="e">
        <f>(I134/J134)*100</f>
        <v>#DIV/0!</v>
      </c>
      <c r="J135" s="122"/>
      <c r="K135" s="122"/>
      <c r="L135" s="122" t="e">
        <f>(L134/M134)*100</f>
        <v>#DIV/0!</v>
      </c>
      <c r="M135" s="122"/>
      <c r="N135" s="122"/>
      <c r="O135" s="122" t="e">
        <f>(O134/P134)*100</f>
        <v>#DIV/0!</v>
      </c>
      <c r="P135" s="122"/>
      <c r="Q135" s="122"/>
      <c r="R135" s="122" t="e">
        <f>(R134/S134)*100</f>
        <v>#DIV/0!</v>
      </c>
      <c r="S135" s="122"/>
      <c r="T135" s="122"/>
      <c r="U135" s="122" t="e">
        <f>(U134/V134)*100</f>
        <v>#DIV/0!</v>
      </c>
      <c r="V135" s="122"/>
      <c r="W135" s="122"/>
    </row>
    <row r="136" spans="2:23" ht="18" customHeight="1">
      <c r="B136" s="223"/>
      <c r="C136" s="116">
        <v>65</v>
      </c>
      <c r="D136" s="188" t="s">
        <v>171</v>
      </c>
      <c r="E136" s="224" t="s">
        <v>490</v>
      </c>
      <c r="F136" s="72" t="s">
        <v>387</v>
      </c>
      <c r="G136" s="73" t="s">
        <v>173</v>
      </c>
      <c r="H136" s="221" t="s">
        <v>28</v>
      </c>
      <c r="I136" s="16"/>
      <c r="J136" s="161"/>
      <c r="K136" s="162"/>
      <c r="L136" s="16"/>
      <c r="M136" s="161"/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</row>
    <row r="137" spans="2:23" ht="18" customHeight="1">
      <c r="B137" s="223"/>
      <c r="C137" s="116"/>
      <c r="D137" s="188"/>
      <c r="E137" s="224"/>
      <c r="F137" s="72"/>
      <c r="G137" s="73"/>
      <c r="H137" s="221"/>
      <c r="I137" s="122" t="e">
        <f>(I136/J136)*100</f>
        <v>#DIV/0!</v>
      </c>
      <c r="J137" s="122"/>
      <c r="K137" s="122"/>
      <c r="L137" s="122" t="e">
        <f>(L136/M136)*100</f>
        <v>#DIV/0!</v>
      </c>
      <c r="M137" s="122"/>
      <c r="N137" s="122"/>
      <c r="O137" s="122" t="e">
        <f>(O136/P136)*100</f>
        <v>#DIV/0!</v>
      </c>
      <c r="P137" s="122"/>
      <c r="Q137" s="122"/>
      <c r="R137" s="122" t="e">
        <f>(R136/S136)*100</f>
        <v>#DIV/0!</v>
      </c>
      <c r="S137" s="122"/>
      <c r="T137" s="122"/>
      <c r="U137" s="122" t="e">
        <f>(U136/V136)*100</f>
        <v>#DIV/0!</v>
      </c>
      <c r="V137" s="122"/>
      <c r="W137" s="122"/>
    </row>
    <row r="138" spans="2:23" ht="18" customHeight="1">
      <c r="B138" s="223"/>
      <c r="C138" s="116">
        <v>66</v>
      </c>
      <c r="D138" s="103" t="s">
        <v>174</v>
      </c>
      <c r="E138" s="224" t="s">
        <v>491</v>
      </c>
      <c r="F138" s="71" t="s">
        <v>388</v>
      </c>
      <c r="G138" s="84" t="s">
        <v>176</v>
      </c>
      <c r="H138" s="190" t="s">
        <v>28</v>
      </c>
      <c r="I138" s="16"/>
      <c r="J138" s="161"/>
      <c r="K138" s="162"/>
      <c r="L138" s="16"/>
      <c r="M138" s="161"/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</row>
    <row r="139" spans="2:23" ht="18" customHeight="1">
      <c r="B139" s="223"/>
      <c r="C139" s="116"/>
      <c r="D139" s="103"/>
      <c r="E139" s="224"/>
      <c r="F139" s="71"/>
      <c r="G139" s="84"/>
      <c r="H139" s="190"/>
      <c r="I139" s="122" t="e">
        <f>(I138/J138)*100</f>
        <v>#DIV/0!</v>
      </c>
      <c r="J139" s="122"/>
      <c r="K139" s="122"/>
      <c r="L139" s="122" t="e">
        <f>(L138/M138)*100</f>
        <v>#DIV/0!</v>
      </c>
      <c r="M139" s="122"/>
      <c r="N139" s="122"/>
      <c r="O139" s="122" t="e">
        <f>(O138/P138)*100</f>
        <v>#DIV/0!</v>
      </c>
      <c r="P139" s="122"/>
      <c r="Q139" s="122"/>
      <c r="R139" s="122" t="e">
        <f>(R138/S138)*100</f>
        <v>#DIV/0!</v>
      </c>
      <c r="S139" s="122"/>
      <c r="T139" s="122"/>
      <c r="U139" s="122" t="e">
        <f>(U138/V138)*100</f>
        <v>#DIV/0!</v>
      </c>
      <c r="V139" s="122"/>
      <c r="W139" s="122"/>
    </row>
    <row r="140" spans="2:23" ht="18" customHeight="1">
      <c r="B140" s="223"/>
      <c r="C140" s="116">
        <v>67</v>
      </c>
      <c r="D140" s="103" t="s">
        <v>177</v>
      </c>
      <c r="E140" s="224" t="s">
        <v>492</v>
      </c>
      <c r="F140" s="71" t="s">
        <v>389</v>
      </c>
      <c r="G140" s="84" t="s">
        <v>179</v>
      </c>
      <c r="H140" s="190" t="s">
        <v>28</v>
      </c>
      <c r="I140" s="16"/>
      <c r="J140" s="161"/>
      <c r="K140" s="162"/>
      <c r="L140" s="16"/>
      <c r="M140" s="161"/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</row>
    <row r="141" spans="2:23" ht="18" customHeight="1" thickBot="1">
      <c r="B141" s="223"/>
      <c r="C141" s="116"/>
      <c r="D141" s="103"/>
      <c r="E141" s="224"/>
      <c r="F141" s="71"/>
      <c r="G141" s="84"/>
      <c r="H141" s="190"/>
      <c r="I141" s="122" t="e">
        <f>(I140/J140)*100</f>
        <v>#DIV/0!</v>
      </c>
      <c r="J141" s="122"/>
      <c r="K141" s="122"/>
      <c r="L141" s="122" t="e">
        <f>(L140/M140)*100</f>
        <v>#DIV/0!</v>
      </c>
      <c r="M141" s="122"/>
      <c r="N141" s="122"/>
      <c r="O141" s="122" t="e">
        <f>(O140/P140)*100</f>
        <v>#DIV/0!</v>
      </c>
      <c r="P141" s="122"/>
      <c r="Q141" s="122"/>
      <c r="R141" s="122" t="e">
        <f>(R140/S140)*100</f>
        <v>#DIV/0!</v>
      </c>
      <c r="S141" s="122"/>
      <c r="T141" s="122"/>
      <c r="U141" s="122" t="e">
        <f>(U140/V140)*100</f>
        <v>#DIV/0!</v>
      </c>
      <c r="V141" s="122"/>
      <c r="W141" s="122"/>
    </row>
    <row r="142" spans="2:23" ht="18" customHeight="1">
      <c r="B142" s="105" t="s">
        <v>181</v>
      </c>
      <c r="C142" s="116">
        <v>68</v>
      </c>
      <c r="D142" s="103" t="s">
        <v>315</v>
      </c>
      <c r="E142" s="103" t="s">
        <v>288</v>
      </c>
      <c r="F142" s="220" t="s">
        <v>390</v>
      </c>
      <c r="G142" s="113"/>
      <c r="H142" s="190" t="s">
        <v>28</v>
      </c>
      <c r="I142" s="16"/>
      <c r="J142" s="161"/>
      <c r="K142" s="162"/>
      <c r="L142" s="16"/>
      <c r="M142" s="161"/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</row>
    <row r="143" spans="2:23" ht="18" customHeight="1">
      <c r="B143" s="106"/>
      <c r="C143" s="116"/>
      <c r="D143" s="103"/>
      <c r="E143" s="103"/>
      <c r="F143" s="71"/>
      <c r="G143" s="113"/>
      <c r="H143" s="190"/>
      <c r="I143" s="122" t="e">
        <f>(I142/J142)*100</f>
        <v>#DIV/0!</v>
      </c>
      <c r="J143" s="122"/>
      <c r="K143" s="122"/>
      <c r="L143" s="122" t="e">
        <f>(L142/M142)*100</f>
        <v>#DIV/0!</v>
      </c>
      <c r="M143" s="122"/>
      <c r="N143" s="122"/>
      <c r="O143" s="122" t="e">
        <f>(O142/P142)*100</f>
        <v>#DIV/0!</v>
      </c>
      <c r="P143" s="122"/>
      <c r="Q143" s="122"/>
      <c r="R143" s="122" t="e">
        <f>(R142/S142)*100</f>
        <v>#DIV/0!</v>
      </c>
      <c r="S143" s="122"/>
      <c r="T143" s="122"/>
      <c r="U143" s="122" t="e">
        <f>(U142/V142)*100</f>
        <v>#DIV/0!</v>
      </c>
      <c r="V143" s="122"/>
      <c r="W143" s="122"/>
    </row>
    <row r="144" spans="2:23" ht="18" customHeight="1">
      <c r="B144" s="106"/>
      <c r="C144" s="191">
        <v>69</v>
      </c>
      <c r="D144" s="104" t="s">
        <v>184</v>
      </c>
      <c r="E144" s="104" t="s">
        <v>185</v>
      </c>
      <c r="F144" s="104"/>
      <c r="G144" s="113"/>
      <c r="H144" s="190" t="s">
        <v>28</v>
      </c>
      <c r="I144" s="16"/>
      <c r="J144" s="161"/>
      <c r="K144" s="162"/>
      <c r="L144" s="16"/>
      <c r="M144" s="161"/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</row>
    <row r="145" spans="2:23" ht="18" customHeight="1" thickBot="1">
      <c r="B145" s="107"/>
      <c r="C145" s="192"/>
      <c r="D145" s="104"/>
      <c r="E145" s="104"/>
      <c r="F145" s="104"/>
      <c r="G145" s="113"/>
      <c r="H145" s="190"/>
      <c r="I145" s="122" t="e">
        <f>(I144/J144)*100</f>
        <v>#DIV/0!</v>
      </c>
      <c r="J145" s="122"/>
      <c r="K145" s="122"/>
      <c r="L145" s="122" t="e">
        <f>(L144/M144)*100</f>
        <v>#DIV/0!</v>
      </c>
      <c r="M145" s="122"/>
      <c r="N145" s="122"/>
      <c r="O145" s="122" t="e">
        <f>(O144/P144)*100</f>
        <v>#DIV/0!</v>
      </c>
      <c r="P145" s="122"/>
      <c r="Q145" s="122"/>
      <c r="R145" s="122" t="e">
        <f>(R144/S144)*100</f>
        <v>#DIV/0!</v>
      </c>
      <c r="S145" s="122"/>
      <c r="T145" s="122"/>
      <c r="U145" s="122" t="e">
        <f>(U144/V144)*100</f>
        <v>#DIV/0!</v>
      </c>
      <c r="V145" s="122"/>
      <c r="W145" s="122"/>
    </row>
    <row r="146" spans="2:23" ht="18" customHeight="1">
      <c r="B146" s="208" t="s">
        <v>190</v>
      </c>
      <c r="C146" s="116">
        <v>70</v>
      </c>
      <c r="D146" s="103" t="s">
        <v>322</v>
      </c>
      <c r="E146" s="188" t="s">
        <v>279</v>
      </c>
      <c r="F146" s="220" t="s">
        <v>391</v>
      </c>
      <c r="G146" s="78">
        <v>0.85</v>
      </c>
      <c r="H146" s="221" t="s">
        <v>38</v>
      </c>
      <c r="I146" s="16"/>
      <c r="J146" s="161"/>
      <c r="K146" s="162"/>
      <c r="L146" s="16"/>
      <c r="M146" s="161"/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</row>
    <row r="147" spans="2:23" ht="18" customHeight="1" thickBot="1">
      <c r="B147" s="209"/>
      <c r="C147" s="116"/>
      <c r="D147" s="103"/>
      <c r="E147" s="188"/>
      <c r="F147" s="71"/>
      <c r="G147" s="73"/>
      <c r="H147" s="221"/>
      <c r="I147" s="122" t="e">
        <f>(I146/J146)*100</f>
        <v>#DIV/0!</v>
      </c>
      <c r="J147" s="122"/>
      <c r="K147" s="122"/>
      <c r="L147" s="122" t="e">
        <f>(L146/M146)*100</f>
        <v>#DIV/0!</v>
      </c>
      <c r="M147" s="122"/>
      <c r="N147" s="122"/>
      <c r="O147" s="122" t="e">
        <f>(O146/P146)*100</f>
        <v>#DIV/0!</v>
      </c>
      <c r="P147" s="122"/>
      <c r="Q147" s="122"/>
      <c r="R147" s="122" t="e">
        <f>(R146/S146)*100</f>
        <v>#DIV/0!</v>
      </c>
      <c r="S147" s="122"/>
      <c r="T147" s="122"/>
      <c r="U147" s="122" t="e">
        <f>(U146/V146)*100</f>
        <v>#DIV/0!</v>
      </c>
      <c r="V147" s="122"/>
      <c r="W147" s="122"/>
    </row>
    <row r="148" spans="2:23" ht="18" customHeight="1">
      <c r="B148" s="209"/>
      <c r="C148" s="116">
        <v>71</v>
      </c>
      <c r="D148" s="103" t="s">
        <v>323</v>
      </c>
      <c r="E148" s="188" t="s">
        <v>280</v>
      </c>
      <c r="F148" s="220" t="s">
        <v>392</v>
      </c>
      <c r="G148" s="78">
        <v>0.85</v>
      </c>
      <c r="H148" s="221" t="s">
        <v>28</v>
      </c>
      <c r="I148" s="16"/>
      <c r="J148" s="161"/>
      <c r="K148" s="162"/>
      <c r="L148" s="16"/>
      <c r="M148" s="161"/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</row>
    <row r="149" spans="2:23" ht="18" customHeight="1" thickBot="1">
      <c r="B149" s="209"/>
      <c r="C149" s="116"/>
      <c r="D149" s="103"/>
      <c r="E149" s="188"/>
      <c r="F149" s="71"/>
      <c r="G149" s="73"/>
      <c r="H149" s="221"/>
      <c r="I149" s="122" t="e">
        <f>(I148/J148)*100</f>
        <v>#DIV/0!</v>
      </c>
      <c r="J149" s="122"/>
      <c r="K149" s="122"/>
      <c r="L149" s="122" t="e">
        <f>(L148/M148)*100</f>
        <v>#DIV/0!</v>
      </c>
      <c r="M149" s="122"/>
      <c r="N149" s="122"/>
      <c r="O149" s="122" t="e">
        <f>(O148/P148)*100</f>
        <v>#DIV/0!</v>
      </c>
      <c r="P149" s="122"/>
      <c r="Q149" s="122"/>
      <c r="R149" s="122" t="e">
        <f>(R148/S148)*100</f>
        <v>#DIV/0!</v>
      </c>
      <c r="S149" s="122"/>
      <c r="T149" s="122"/>
      <c r="U149" s="122" t="e">
        <f>(U148/V148)*100</f>
        <v>#DIV/0!</v>
      </c>
      <c r="V149" s="122"/>
      <c r="W149" s="122"/>
    </row>
    <row r="150" spans="2:23" ht="18" customHeight="1">
      <c r="B150" s="209"/>
      <c r="C150" s="116">
        <v>72</v>
      </c>
      <c r="D150" s="103" t="s">
        <v>324</v>
      </c>
      <c r="E150" s="188" t="s">
        <v>393</v>
      </c>
      <c r="F150" s="220" t="s">
        <v>394</v>
      </c>
      <c r="G150" s="78">
        <v>0.85</v>
      </c>
      <c r="H150" s="221" t="s">
        <v>38</v>
      </c>
      <c r="I150" s="16"/>
      <c r="J150" s="161"/>
      <c r="K150" s="162"/>
      <c r="L150" s="16"/>
      <c r="M150" s="161"/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</row>
    <row r="151" spans="2:23" ht="18" customHeight="1">
      <c r="B151" s="209"/>
      <c r="C151" s="116"/>
      <c r="D151" s="103"/>
      <c r="E151" s="188"/>
      <c r="F151" s="71"/>
      <c r="G151" s="73"/>
      <c r="H151" s="221"/>
      <c r="I151" s="122" t="e">
        <f>(I150/J150)*100</f>
        <v>#DIV/0!</v>
      </c>
      <c r="J151" s="122"/>
      <c r="K151" s="122"/>
      <c r="L151" s="122" t="e">
        <f>(L150/M150)*100</f>
        <v>#DIV/0!</v>
      </c>
      <c r="M151" s="122"/>
      <c r="N151" s="122"/>
      <c r="O151" s="122" t="e">
        <f>(O150/P150)*100</f>
        <v>#DIV/0!</v>
      </c>
      <c r="P151" s="122"/>
      <c r="Q151" s="122"/>
      <c r="R151" s="122" t="e">
        <f>(R150/S150)*100</f>
        <v>#DIV/0!</v>
      </c>
      <c r="S151" s="122"/>
      <c r="T151" s="122"/>
      <c r="U151" s="122" t="e">
        <f>(U150/V150)*100</f>
        <v>#DIV/0!</v>
      </c>
      <c r="V151" s="122"/>
      <c r="W151" s="122"/>
    </row>
    <row r="152" spans="2:23" ht="18" customHeight="1">
      <c r="B152" s="209"/>
      <c r="C152" s="116">
        <v>73</v>
      </c>
      <c r="D152" s="103" t="s">
        <v>199</v>
      </c>
      <c r="E152" s="103" t="s">
        <v>200</v>
      </c>
      <c r="F152" s="216" t="s">
        <v>395</v>
      </c>
      <c r="G152" s="218">
        <v>0.85</v>
      </c>
      <c r="H152" s="190" t="s">
        <v>28</v>
      </c>
      <c r="I152" s="16"/>
      <c r="J152" s="161"/>
      <c r="K152" s="162"/>
      <c r="L152" s="16"/>
      <c r="M152" s="161"/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</row>
    <row r="153" spans="2:23" ht="18" customHeight="1" thickBot="1">
      <c r="B153" s="210"/>
      <c r="C153" s="116"/>
      <c r="D153" s="103"/>
      <c r="E153" s="103"/>
      <c r="F153" s="217"/>
      <c r="G153" s="219"/>
      <c r="H153" s="190"/>
      <c r="I153" s="122" t="e">
        <f>(I152/J152)*100</f>
        <v>#DIV/0!</v>
      </c>
      <c r="J153" s="122"/>
      <c r="K153" s="122"/>
      <c r="L153" s="122" t="e">
        <f>(L152/M152)*100</f>
        <v>#DIV/0!</v>
      </c>
      <c r="M153" s="122"/>
      <c r="N153" s="122"/>
      <c r="O153" s="122" t="e">
        <f>(O152/P152)*100</f>
        <v>#DIV/0!</v>
      </c>
      <c r="P153" s="122"/>
      <c r="Q153" s="122"/>
      <c r="R153" s="122" t="e">
        <f>(R152/S152)*100</f>
        <v>#DIV/0!</v>
      </c>
      <c r="S153" s="122"/>
      <c r="T153" s="122"/>
      <c r="U153" s="122" t="e">
        <f>(U152/V152)*100</f>
        <v>#DIV/0!</v>
      </c>
      <c r="V153" s="122"/>
      <c r="W153" s="122"/>
    </row>
    <row r="154" spans="2:23" ht="18" customHeight="1">
      <c r="B154" s="212" t="s">
        <v>201</v>
      </c>
      <c r="C154" s="116">
        <v>74</v>
      </c>
      <c r="D154" s="103" t="s">
        <v>316</v>
      </c>
      <c r="E154" s="103" t="s">
        <v>203</v>
      </c>
      <c r="F154" s="215" t="s">
        <v>396</v>
      </c>
      <c r="G154" s="78">
        <v>0.85</v>
      </c>
      <c r="H154" s="190" t="s">
        <v>38</v>
      </c>
      <c r="I154" s="16"/>
      <c r="J154" s="161"/>
      <c r="K154" s="162"/>
      <c r="L154" s="16"/>
      <c r="M154" s="161"/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</row>
    <row r="155" spans="2:23" ht="18" customHeight="1">
      <c r="B155" s="213"/>
      <c r="C155" s="116"/>
      <c r="D155" s="103"/>
      <c r="E155" s="103"/>
      <c r="F155" s="88"/>
      <c r="G155" s="73"/>
      <c r="H155" s="190"/>
      <c r="I155" s="122" t="e">
        <f>(I154/J154)*100</f>
        <v>#DIV/0!</v>
      </c>
      <c r="J155" s="122"/>
      <c r="K155" s="122"/>
      <c r="L155" s="122" t="e">
        <f>(L154/M154)*100</f>
        <v>#DIV/0!</v>
      </c>
      <c r="M155" s="122"/>
      <c r="N155" s="122"/>
      <c r="O155" s="122" t="e">
        <f>(O154/P154)*100</f>
        <v>#DIV/0!</v>
      </c>
      <c r="P155" s="122"/>
      <c r="Q155" s="122"/>
      <c r="R155" s="122" t="e">
        <f>(R154/S154)*100</f>
        <v>#DIV/0!</v>
      </c>
      <c r="S155" s="122"/>
      <c r="T155" s="122"/>
      <c r="U155" s="122" t="e">
        <f>(U154/V154)*100</f>
        <v>#DIV/0!</v>
      </c>
      <c r="V155" s="122"/>
      <c r="W155" s="122"/>
    </row>
    <row r="156" spans="2:23" ht="18" customHeight="1">
      <c r="B156" s="213"/>
      <c r="C156" s="116">
        <v>75</v>
      </c>
      <c r="D156" s="103" t="s">
        <v>317</v>
      </c>
      <c r="E156" s="103" t="s">
        <v>205</v>
      </c>
      <c r="F156" s="88" t="s">
        <v>397</v>
      </c>
      <c r="G156" s="78">
        <v>0.85</v>
      </c>
      <c r="H156" s="190" t="s">
        <v>28</v>
      </c>
      <c r="I156" s="16"/>
      <c r="J156" s="161"/>
      <c r="K156" s="162"/>
      <c r="L156" s="16"/>
      <c r="M156" s="161"/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</row>
    <row r="157" spans="2:23" ht="18" customHeight="1">
      <c r="B157" s="213"/>
      <c r="C157" s="116"/>
      <c r="D157" s="103"/>
      <c r="E157" s="103"/>
      <c r="F157" s="88"/>
      <c r="G157" s="73"/>
      <c r="H157" s="190"/>
      <c r="I157" s="122" t="e">
        <f>(I156/J156)*100</f>
        <v>#DIV/0!</v>
      </c>
      <c r="J157" s="122"/>
      <c r="K157" s="122"/>
      <c r="L157" s="122" t="e">
        <f>(L156/M156)*100</f>
        <v>#DIV/0!</v>
      </c>
      <c r="M157" s="122"/>
      <c r="N157" s="122"/>
      <c r="O157" s="122" t="e">
        <f>(O156/P156)*100</f>
        <v>#DIV/0!</v>
      </c>
      <c r="P157" s="122"/>
      <c r="Q157" s="122"/>
      <c r="R157" s="122" t="e">
        <f>(R156/S156)*100</f>
        <v>#DIV/0!</v>
      </c>
      <c r="S157" s="122"/>
      <c r="T157" s="122"/>
      <c r="U157" s="122" t="e">
        <f>(U156/V156)*100</f>
        <v>#DIV/0!</v>
      </c>
      <c r="V157" s="122"/>
      <c r="W157" s="122"/>
    </row>
    <row r="158" spans="2:23" ht="18" customHeight="1">
      <c r="B158" s="213"/>
      <c r="C158" s="116">
        <v>76</v>
      </c>
      <c r="D158" s="103" t="s">
        <v>318</v>
      </c>
      <c r="E158" s="103" t="s">
        <v>207</v>
      </c>
      <c r="F158" s="88" t="s">
        <v>398</v>
      </c>
      <c r="G158" s="78">
        <v>0.85</v>
      </c>
      <c r="H158" s="190" t="s">
        <v>28</v>
      </c>
      <c r="I158" s="16"/>
      <c r="J158" s="161"/>
      <c r="K158" s="162"/>
      <c r="L158" s="16"/>
      <c r="M158" s="161"/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</row>
    <row r="159" spans="2:23" ht="18" customHeight="1" thickBot="1">
      <c r="B159" s="214"/>
      <c r="C159" s="116"/>
      <c r="D159" s="103"/>
      <c r="E159" s="103"/>
      <c r="F159" s="211"/>
      <c r="G159" s="73"/>
      <c r="H159" s="190"/>
      <c r="I159" s="122" t="e">
        <f>(I158/J158)*100</f>
        <v>#DIV/0!</v>
      </c>
      <c r="J159" s="122"/>
      <c r="K159" s="122"/>
      <c r="L159" s="122" t="e">
        <f>(L158/M158)*100</f>
        <v>#DIV/0!</v>
      </c>
      <c r="M159" s="122"/>
      <c r="N159" s="122"/>
      <c r="O159" s="122" t="e">
        <f>(O158/P158)*100</f>
        <v>#DIV/0!</v>
      </c>
      <c r="P159" s="122"/>
      <c r="Q159" s="122"/>
      <c r="R159" s="122" t="e">
        <f>(R158/S158)*100</f>
        <v>#DIV/0!</v>
      </c>
      <c r="S159" s="122"/>
      <c r="T159" s="122"/>
      <c r="U159" s="122" t="e">
        <f>(U158/V158)*100</f>
        <v>#DIV/0!</v>
      </c>
      <c r="V159" s="122"/>
      <c r="W159" s="122"/>
    </row>
    <row r="160" spans="2:23" ht="18" customHeight="1">
      <c r="B160" s="208" t="s">
        <v>214</v>
      </c>
      <c r="C160" s="116">
        <v>77</v>
      </c>
      <c r="D160" s="103" t="s">
        <v>415</v>
      </c>
      <c r="E160" s="103" t="s">
        <v>216</v>
      </c>
      <c r="F160" s="201" t="s">
        <v>399</v>
      </c>
      <c r="G160" s="78">
        <v>0.85</v>
      </c>
      <c r="H160" s="190" t="s">
        <v>28</v>
      </c>
      <c r="I160" s="16"/>
      <c r="J160" s="161"/>
      <c r="K160" s="162"/>
      <c r="L160" s="16"/>
      <c r="M160" s="161"/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</row>
    <row r="161" spans="2:23" ht="18" customHeight="1">
      <c r="B161" s="209"/>
      <c r="C161" s="116"/>
      <c r="D161" s="103"/>
      <c r="E161" s="103"/>
      <c r="F161" s="89"/>
      <c r="G161" s="73"/>
      <c r="H161" s="190"/>
      <c r="I161" s="122" t="e">
        <f>(I160/J160)*100</f>
        <v>#DIV/0!</v>
      </c>
      <c r="J161" s="122"/>
      <c r="K161" s="122"/>
      <c r="L161" s="122" t="e">
        <f>(L160/M160)*100</f>
        <v>#DIV/0!</v>
      </c>
      <c r="M161" s="122"/>
      <c r="N161" s="122"/>
      <c r="O161" s="122" t="e">
        <f>(O160/P160)*100</f>
        <v>#DIV/0!</v>
      </c>
      <c r="P161" s="122"/>
      <c r="Q161" s="122"/>
      <c r="R161" s="122" t="e">
        <f>(R160/S160)*100</f>
        <v>#DIV/0!</v>
      </c>
      <c r="S161" s="122"/>
      <c r="T161" s="122"/>
      <c r="U161" s="122" t="e">
        <f>(U160/V160)*100</f>
        <v>#DIV/0!</v>
      </c>
      <c r="V161" s="122"/>
      <c r="W161" s="122"/>
    </row>
    <row r="162" spans="2:23" ht="18" customHeight="1">
      <c r="B162" s="209"/>
      <c r="C162" s="116">
        <v>78</v>
      </c>
      <c r="D162" s="103" t="s">
        <v>416</v>
      </c>
      <c r="E162" s="103" t="s">
        <v>218</v>
      </c>
      <c r="F162" s="89" t="s">
        <v>400</v>
      </c>
      <c r="G162" s="86">
        <v>0.85</v>
      </c>
      <c r="H162" s="190" t="s">
        <v>28</v>
      </c>
      <c r="I162" s="16"/>
      <c r="J162" s="161"/>
      <c r="K162" s="162"/>
      <c r="L162" s="16"/>
      <c r="M162" s="161"/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</row>
    <row r="163" spans="2:23" ht="18" customHeight="1">
      <c r="B163" s="209"/>
      <c r="C163" s="116"/>
      <c r="D163" s="103"/>
      <c r="E163" s="103"/>
      <c r="F163" s="89"/>
      <c r="G163" s="84"/>
      <c r="H163" s="190"/>
      <c r="I163" s="122" t="e">
        <f>(I162/J162)*100</f>
        <v>#DIV/0!</v>
      </c>
      <c r="J163" s="122"/>
      <c r="K163" s="122"/>
      <c r="L163" s="122" t="e">
        <f>(L162/M162)*100</f>
        <v>#DIV/0!</v>
      </c>
      <c r="M163" s="122"/>
      <c r="N163" s="122"/>
      <c r="O163" s="122" t="e">
        <f>(O162/P162)*100</f>
        <v>#DIV/0!</v>
      </c>
      <c r="P163" s="122"/>
      <c r="Q163" s="122"/>
      <c r="R163" s="122" t="e">
        <f>(R162/S162)*100</f>
        <v>#DIV/0!</v>
      </c>
      <c r="S163" s="122"/>
      <c r="T163" s="122"/>
      <c r="U163" s="122" t="e">
        <f>(U162/V162)*100</f>
        <v>#DIV/0!</v>
      </c>
      <c r="V163" s="122"/>
      <c r="W163" s="122"/>
    </row>
    <row r="164" spans="2:23" ht="18" customHeight="1">
      <c r="B164" s="209"/>
      <c r="C164" s="116">
        <v>79</v>
      </c>
      <c r="D164" s="103" t="s">
        <v>319</v>
      </c>
      <c r="E164" s="103" t="s">
        <v>220</v>
      </c>
      <c r="F164" s="89" t="s">
        <v>401</v>
      </c>
      <c r="G164" s="86">
        <v>0.85</v>
      </c>
      <c r="H164" s="190" t="s">
        <v>28</v>
      </c>
      <c r="I164" s="16"/>
      <c r="J164" s="161"/>
      <c r="K164" s="162"/>
      <c r="L164" s="16"/>
      <c r="M164" s="161"/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</row>
    <row r="165" spans="2:23" ht="18" customHeight="1">
      <c r="B165" s="209"/>
      <c r="C165" s="116"/>
      <c r="D165" s="103"/>
      <c r="E165" s="103"/>
      <c r="F165" s="89"/>
      <c r="G165" s="84"/>
      <c r="H165" s="190"/>
      <c r="I165" s="122" t="e">
        <f>(I164/J164)*100</f>
        <v>#DIV/0!</v>
      </c>
      <c r="J165" s="122"/>
      <c r="K165" s="122"/>
      <c r="L165" s="122" t="e">
        <f>(L164/M164)*100</f>
        <v>#DIV/0!</v>
      </c>
      <c r="M165" s="122"/>
      <c r="N165" s="122"/>
      <c r="O165" s="122" t="e">
        <f>(O164/P164)*100</f>
        <v>#DIV/0!</v>
      </c>
      <c r="P165" s="122"/>
      <c r="Q165" s="122"/>
      <c r="R165" s="122" t="e">
        <f>(R164/S164)*100</f>
        <v>#DIV/0!</v>
      </c>
      <c r="S165" s="122"/>
      <c r="T165" s="122"/>
      <c r="U165" s="122" t="e">
        <f>(U164/V164)*100</f>
        <v>#DIV/0!</v>
      </c>
      <c r="V165" s="122"/>
      <c r="W165" s="122"/>
    </row>
    <row r="166" spans="2:23" ht="18" customHeight="1">
      <c r="B166" s="209"/>
      <c r="C166" s="116">
        <v>80</v>
      </c>
      <c r="D166" s="103" t="s">
        <v>320</v>
      </c>
      <c r="E166" s="204" t="s">
        <v>222</v>
      </c>
      <c r="F166" s="206" t="s">
        <v>402</v>
      </c>
      <c r="G166" s="86">
        <v>0.85</v>
      </c>
      <c r="H166" s="190" t="s">
        <v>28</v>
      </c>
      <c r="I166" s="16"/>
      <c r="J166" s="161"/>
      <c r="K166" s="162"/>
      <c r="L166" s="16"/>
      <c r="M166" s="161"/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</row>
    <row r="167" spans="2:23" ht="18" customHeight="1" thickBot="1">
      <c r="B167" s="210"/>
      <c r="C167" s="116"/>
      <c r="D167" s="103"/>
      <c r="E167" s="205"/>
      <c r="F167" s="207"/>
      <c r="G167" s="84"/>
      <c r="H167" s="190"/>
      <c r="I167" s="122" t="e">
        <f>(I166/J166)*100</f>
        <v>#DIV/0!</v>
      </c>
      <c r="J167" s="122"/>
      <c r="K167" s="122"/>
      <c r="L167" s="122" t="e">
        <f>(L166/M166)*100</f>
        <v>#DIV/0!</v>
      </c>
      <c r="M167" s="122"/>
      <c r="N167" s="122"/>
      <c r="O167" s="122" t="e">
        <f>(O166/P166)*100</f>
        <v>#DIV/0!</v>
      </c>
      <c r="P167" s="122"/>
      <c r="Q167" s="122"/>
      <c r="R167" s="122" t="e">
        <f>(R166/S166)*100</f>
        <v>#DIV/0!</v>
      </c>
      <c r="S167" s="122"/>
      <c r="T167" s="122"/>
      <c r="U167" s="122" t="e">
        <f>(U166/V166)*100</f>
        <v>#DIV/0!</v>
      </c>
      <c r="V167" s="122"/>
      <c r="W167" s="122"/>
    </row>
    <row r="168" spans="2:23" ht="18" customHeight="1">
      <c r="B168" s="87" t="s">
        <v>223</v>
      </c>
      <c r="C168" s="116">
        <v>81</v>
      </c>
      <c r="D168" s="104" t="s">
        <v>410</v>
      </c>
      <c r="E168" s="110" t="s">
        <v>225</v>
      </c>
      <c r="F168" s="201" t="s">
        <v>403</v>
      </c>
      <c r="G168" s="86">
        <v>0.8</v>
      </c>
      <c r="H168" s="190" t="s">
        <v>38</v>
      </c>
      <c r="I168" s="16"/>
      <c r="J168" s="161"/>
      <c r="K168" s="162"/>
      <c r="L168" s="16"/>
      <c r="M168" s="161"/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</row>
    <row r="169" spans="2:23" ht="18" customHeight="1">
      <c r="B169" s="87"/>
      <c r="C169" s="116"/>
      <c r="D169" s="104"/>
      <c r="E169" s="110"/>
      <c r="F169" s="89"/>
      <c r="G169" s="84"/>
      <c r="H169" s="190"/>
      <c r="I169" s="122" t="e">
        <f>(I168/J168)*100</f>
        <v>#DIV/0!</v>
      </c>
      <c r="J169" s="122"/>
      <c r="K169" s="122"/>
      <c r="L169" s="122" t="e">
        <f>(L168/M168)*100</f>
        <v>#DIV/0!</v>
      </c>
      <c r="M169" s="122"/>
      <c r="N169" s="122"/>
      <c r="O169" s="122" t="e">
        <f>(O168/P168)*100</f>
        <v>#DIV/0!</v>
      </c>
      <c r="P169" s="122"/>
      <c r="Q169" s="122"/>
      <c r="R169" s="122" t="e">
        <f>(R168/S168)*100</f>
        <v>#DIV/0!</v>
      </c>
      <c r="S169" s="122"/>
      <c r="T169" s="122"/>
      <c r="U169" s="122" t="e">
        <f>(U168/V168)*100</f>
        <v>#DIV/0!</v>
      </c>
      <c r="V169" s="122"/>
      <c r="W169" s="122"/>
    </row>
    <row r="170" spans="2:23" ht="18" customHeight="1">
      <c r="B170" s="87"/>
      <c r="C170" s="116">
        <v>82</v>
      </c>
      <c r="D170" s="103" t="s">
        <v>411</v>
      </c>
      <c r="E170" s="188" t="s">
        <v>278</v>
      </c>
      <c r="F170" s="89" t="s">
        <v>404</v>
      </c>
      <c r="G170" s="86">
        <v>0.8</v>
      </c>
      <c r="H170" s="190" t="s">
        <v>38</v>
      </c>
      <c r="I170" s="16"/>
      <c r="J170" s="161"/>
      <c r="K170" s="162"/>
      <c r="L170" s="16"/>
      <c r="M170" s="161"/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</row>
    <row r="171" spans="2:23" ht="18" customHeight="1">
      <c r="B171" s="87"/>
      <c r="C171" s="116"/>
      <c r="D171" s="103"/>
      <c r="E171" s="188"/>
      <c r="F171" s="89"/>
      <c r="G171" s="84"/>
      <c r="H171" s="190"/>
      <c r="I171" s="122" t="e">
        <f>(I170/J170)*100</f>
        <v>#DIV/0!</v>
      </c>
      <c r="J171" s="122"/>
      <c r="K171" s="122"/>
      <c r="L171" s="122" t="e">
        <f>(L170/M170)*100</f>
        <v>#DIV/0!</v>
      </c>
      <c r="M171" s="122"/>
      <c r="N171" s="122"/>
      <c r="O171" s="122" t="e">
        <f>(O170/P170)*100</f>
        <v>#DIV/0!</v>
      </c>
      <c r="P171" s="122"/>
      <c r="Q171" s="122"/>
      <c r="R171" s="122" t="e">
        <f>(R170/S170)*100</f>
        <v>#DIV/0!</v>
      </c>
      <c r="S171" s="122"/>
      <c r="T171" s="122"/>
      <c r="U171" s="122" t="e">
        <f>(U170/V170)*100</f>
        <v>#DIV/0!</v>
      </c>
      <c r="V171" s="122"/>
      <c r="W171" s="122"/>
    </row>
    <row r="172" spans="2:23" ht="18" customHeight="1">
      <c r="B172" s="87"/>
      <c r="C172" s="116">
        <v>83</v>
      </c>
      <c r="D172" s="103" t="s">
        <v>423</v>
      </c>
      <c r="E172" s="188" t="s">
        <v>229</v>
      </c>
      <c r="F172" s="89" t="s">
        <v>405</v>
      </c>
      <c r="G172" s="86">
        <v>0.8</v>
      </c>
      <c r="H172" s="190" t="s">
        <v>38</v>
      </c>
      <c r="I172" s="16"/>
      <c r="J172" s="161"/>
      <c r="K172" s="162"/>
      <c r="L172" s="16"/>
      <c r="M172" s="161"/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</row>
    <row r="173" spans="2:23" ht="18" customHeight="1" thickBot="1">
      <c r="B173" s="87"/>
      <c r="C173" s="116"/>
      <c r="D173" s="103"/>
      <c r="E173" s="188"/>
      <c r="F173" s="189"/>
      <c r="G173" s="84"/>
      <c r="H173" s="190"/>
      <c r="I173" s="122" t="e">
        <f>(I172/J172)*100</f>
        <v>#DIV/0!</v>
      </c>
      <c r="J173" s="122"/>
      <c r="K173" s="122"/>
      <c r="L173" s="122" t="e">
        <f>(L172/M172)*100</f>
        <v>#DIV/0!</v>
      </c>
      <c r="M173" s="122"/>
      <c r="N173" s="122"/>
      <c r="O173" s="122" t="e">
        <f>(O172/P172)*100</f>
        <v>#DIV/0!</v>
      </c>
      <c r="P173" s="122"/>
      <c r="Q173" s="122"/>
      <c r="R173" s="122" t="e">
        <f>(R172/S172)*100</f>
        <v>#DIV/0!</v>
      </c>
      <c r="S173" s="122"/>
      <c r="T173" s="122"/>
      <c r="U173" s="122" t="e">
        <f>(U172/V172)*100</f>
        <v>#DIV/0!</v>
      </c>
      <c r="V173" s="122"/>
      <c r="W173" s="122"/>
    </row>
    <row r="174" spans="2:23" ht="18" customHeight="1">
      <c r="B174" s="87"/>
      <c r="C174" s="191">
        <v>84</v>
      </c>
      <c r="D174" s="199" t="s">
        <v>413</v>
      </c>
      <c r="E174" s="199" t="s">
        <v>414</v>
      </c>
      <c r="F174" s="201" t="s">
        <v>406</v>
      </c>
      <c r="G174" s="195" t="s">
        <v>287</v>
      </c>
      <c r="H174" s="203" t="s">
        <v>38</v>
      </c>
      <c r="I174" s="176"/>
      <c r="J174" s="177"/>
      <c r="K174" s="178"/>
      <c r="L174" s="176"/>
      <c r="M174" s="177"/>
      <c r="N174" s="178"/>
      <c r="O174" s="176"/>
      <c r="P174" s="177"/>
      <c r="Q174" s="178"/>
      <c r="R174" s="176"/>
      <c r="S174" s="177"/>
      <c r="T174" s="178"/>
      <c r="U174" s="176"/>
      <c r="V174" s="177"/>
      <c r="W174" s="178"/>
    </row>
    <row r="175" spans="2:23" ht="18" customHeight="1">
      <c r="B175" s="87"/>
      <c r="C175" s="192"/>
      <c r="D175" s="200"/>
      <c r="E175" s="200"/>
      <c r="F175" s="202"/>
      <c r="G175" s="196"/>
      <c r="H175" s="203"/>
      <c r="I175" s="179"/>
      <c r="J175" s="180"/>
      <c r="K175" s="181"/>
      <c r="L175" s="179"/>
      <c r="M175" s="180"/>
      <c r="N175" s="181"/>
      <c r="O175" s="179"/>
      <c r="P175" s="180"/>
      <c r="Q175" s="181"/>
      <c r="R175" s="179"/>
      <c r="S175" s="180"/>
      <c r="T175" s="181"/>
      <c r="U175" s="179"/>
      <c r="V175" s="180"/>
      <c r="W175" s="181"/>
    </row>
    <row r="176" spans="2:23" ht="18" customHeight="1">
      <c r="B176" s="87"/>
      <c r="C176" s="191">
        <v>85</v>
      </c>
      <c r="D176" s="193" t="s">
        <v>417</v>
      </c>
      <c r="E176" s="193" t="s">
        <v>418</v>
      </c>
      <c r="F176" s="202"/>
      <c r="G176" s="195" t="s">
        <v>412</v>
      </c>
      <c r="H176" s="197" t="s">
        <v>38</v>
      </c>
      <c r="I176" s="176"/>
      <c r="J176" s="177"/>
      <c r="K176" s="178"/>
      <c r="L176" s="176"/>
      <c r="M176" s="177"/>
      <c r="N176" s="178"/>
      <c r="O176" s="176"/>
      <c r="P176" s="177"/>
      <c r="Q176" s="178"/>
      <c r="R176" s="176"/>
      <c r="S176" s="177"/>
      <c r="T176" s="178"/>
      <c r="U176" s="176"/>
      <c r="V176" s="177"/>
      <c r="W176" s="178"/>
    </row>
    <row r="177" spans="2:23" ht="18" customHeight="1" thickBot="1">
      <c r="B177" s="87"/>
      <c r="C177" s="192"/>
      <c r="D177" s="194"/>
      <c r="E177" s="194"/>
      <c r="F177" s="189"/>
      <c r="G177" s="196"/>
      <c r="H177" s="198"/>
      <c r="I177" s="179"/>
      <c r="J177" s="180"/>
      <c r="K177" s="181"/>
      <c r="L177" s="179"/>
      <c r="M177" s="180"/>
      <c r="N177" s="181"/>
      <c r="O177" s="179"/>
      <c r="P177" s="180"/>
      <c r="Q177" s="181"/>
      <c r="R177" s="179"/>
      <c r="S177" s="180"/>
      <c r="T177" s="181"/>
      <c r="U177" s="179"/>
      <c r="V177" s="180"/>
      <c r="W177" s="181"/>
    </row>
    <row r="178" spans="2:23" ht="18" customHeight="1">
      <c r="B178" s="69" t="s">
        <v>257</v>
      </c>
      <c r="C178" s="183">
        <v>86</v>
      </c>
      <c r="D178" s="115" t="s">
        <v>428</v>
      </c>
      <c r="E178" s="115" t="s">
        <v>425</v>
      </c>
      <c r="F178" s="184" t="s">
        <v>407</v>
      </c>
      <c r="G178" s="186">
        <v>0.85</v>
      </c>
      <c r="H178" s="182" t="s">
        <v>38</v>
      </c>
      <c r="I178" s="16"/>
      <c r="J178" s="161"/>
      <c r="K178" s="162"/>
      <c r="L178" s="16"/>
      <c r="M178" s="161"/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</row>
    <row r="179" spans="2:23" ht="18" customHeight="1">
      <c r="B179" s="69"/>
      <c r="C179" s="183"/>
      <c r="D179" s="115"/>
      <c r="E179" s="115"/>
      <c r="F179" s="185"/>
      <c r="G179" s="187"/>
      <c r="H179" s="182"/>
      <c r="I179" s="122" t="e">
        <f>(I178/J178)*100</f>
        <v>#DIV/0!</v>
      </c>
      <c r="J179" s="122"/>
      <c r="K179" s="122"/>
      <c r="L179" s="122" t="e">
        <f>(L178/M178)*100</f>
        <v>#DIV/0!</v>
      </c>
      <c r="M179" s="122"/>
      <c r="N179" s="122"/>
      <c r="O179" s="122" t="e">
        <f>(O178/P178)*100</f>
        <v>#DIV/0!</v>
      </c>
      <c r="P179" s="122"/>
      <c r="Q179" s="122"/>
      <c r="R179" s="122" t="e">
        <f>(R178/S178)*100</f>
        <v>#DIV/0!</v>
      </c>
      <c r="S179" s="122"/>
      <c r="T179" s="122"/>
      <c r="U179" s="122" t="e">
        <f>(U178/V178)*100</f>
        <v>#DIV/0!</v>
      </c>
      <c r="V179" s="122"/>
      <c r="W179" s="122"/>
    </row>
    <row r="180" spans="2:23" ht="18" customHeight="1">
      <c r="B180" s="69"/>
      <c r="C180" s="116">
        <v>87</v>
      </c>
      <c r="D180" s="164" t="s">
        <v>429</v>
      </c>
      <c r="E180" s="165" t="s">
        <v>426</v>
      </c>
      <c r="F180" s="167" t="s">
        <v>408</v>
      </c>
      <c r="G180" s="169">
        <v>0.85</v>
      </c>
      <c r="H180" s="163" t="s">
        <v>38</v>
      </c>
      <c r="I180" s="16"/>
      <c r="J180" s="161"/>
      <c r="K180" s="162"/>
      <c r="L180" s="16"/>
      <c r="M180" s="161"/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</row>
    <row r="181" spans="2:23" ht="18" customHeight="1">
      <c r="B181" s="69"/>
      <c r="C181" s="116"/>
      <c r="D181" s="164"/>
      <c r="E181" s="166"/>
      <c r="F181" s="168"/>
      <c r="G181" s="113"/>
      <c r="H181" s="163"/>
      <c r="I181" s="122" t="e">
        <f>(I180/J180)*100</f>
        <v>#DIV/0!</v>
      </c>
      <c r="J181" s="122"/>
      <c r="K181" s="122"/>
      <c r="L181" s="122" t="e">
        <f>(L180/M180)*100</f>
        <v>#DIV/0!</v>
      </c>
      <c r="M181" s="122"/>
      <c r="N181" s="122"/>
      <c r="O181" s="122" t="e">
        <f>(O180/P180)*100</f>
        <v>#DIV/0!</v>
      </c>
      <c r="P181" s="122"/>
      <c r="Q181" s="122"/>
      <c r="R181" s="122" t="e">
        <f>(R180/S180)*100</f>
        <v>#DIV/0!</v>
      </c>
      <c r="S181" s="122"/>
      <c r="T181" s="122"/>
      <c r="U181" s="122" t="e">
        <f>(U180/V180)*100</f>
        <v>#DIV/0!</v>
      </c>
      <c r="V181" s="122"/>
      <c r="W181" s="122"/>
    </row>
    <row r="182" spans="2:23" ht="18" customHeight="1">
      <c r="B182" s="156" t="s">
        <v>436</v>
      </c>
      <c r="C182" s="159">
        <v>88</v>
      </c>
      <c r="D182" s="160" t="s">
        <v>430</v>
      </c>
      <c r="E182" s="160" t="s">
        <v>431</v>
      </c>
      <c r="F182" s="13"/>
      <c r="G182" s="155"/>
      <c r="H182" s="149" t="s">
        <v>38</v>
      </c>
      <c r="I182" s="16"/>
      <c r="J182" s="122"/>
      <c r="K182" s="122"/>
      <c r="L182" s="16"/>
      <c r="M182" s="122"/>
      <c r="N182" s="122"/>
      <c r="O182" s="16"/>
      <c r="P182" s="122"/>
      <c r="Q182" s="122"/>
      <c r="R182" s="16"/>
      <c r="S182" s="122"/>
      <c r="T182" s="122"/>
      <c r="U182" s="16"/>
      <c r="V182" s="122"/>
      <c r="W182" s="122"/>
    </row>
    <row r="183" spans="2:23" ht="18" customHeight="1">
      <c r="B183" s="157"/>
      <c r="C183" s="159"/>
      <c r="D183" s="160"/>
      <c r="E183" s="160"/>
      <c r="F183" s="13"/>
      <c r="G183" s="155"/>
      <c r="H183" s="149"/>
      <c r="I183" s="122" t="e">
        <f>(I182/J182)*100</f>
        <v>#DIV/0!</v>
      </c>
      <c r="J183" s="122"/>
      <c r="K183" s="122"/>
      <c r="L183" s="122" t="e">
        <f>(L182/M182)*100</f>
        <v>#DIV/0!</v>
      </c>
      <c r="M183" s="122"/>
      <c r="N183" s="122"/>
      <c r="O183" s="122" t="e">
        <f>(O182/P182)*100</f>
        <v>#DIV/0!</v>
      </c>
      <c r="P183" s="122"/>
      <c r="Q183" s="122"/>
      <c r="R183" s="122" t="e">
        <f>(R182/S182)*100</f>
        <v>#DIV/0!</v>
      </c>
      <c r="S183" s="122"/>
      <c r="T183" s="122"/>
      <c r="U183" s="122" t="e">
        <f>(U182/V182)*100</f>
        <v>#DIV/0!</v>
      </c>
      <c r="V183" s="122"/>
      <c r="W183" s="122"/>
    </row>
    <row r="184" spans="2:23" ht="18" customHeight="1">
      <c r="B184" s="157"/>
      <c r="C184" s="170">
        <v>89</v>
      </c>
      <c r="D184" s="172" t="s">
        <v>432</v>
      </c>
      <c r="E184" s="151" t="s">
        <v>433</v>
      </c>
      <c r="G184" s="174"/>
      <c r="H184" s="149" t="s">
        <v>38</v>
      </c>
      <c r="I184" s="16"/>
      <c r="J184" s="122"/>
      <c r="K184" s="122"/>
      <c r="L184" s="16"/>
      <c r="M184" s="122"/>
      <c r="N184" s="122"/>
      <c r="O184" s="16"/>
      <c r="P184" s="122"/>
      <c r="Q184" s="122"/>
      <c r="R184" s="16"/>
      <c r="S184" s="122"/>
      <c r="T184" s="122"/>
      <c r="U184" s="16"/>
      <c r="V184" s="122"/>
      <c r="W184" s="122"/>
    </row>
    <row r="185" spans="2:23" ht="18" customHeight="1">
      <c r="B185" s="157"/>
      <c r="C185" s="171"/>
      <c r="D185" s="173"/>
      <c r="E185" s="152"/>
      <c r="G185" s="175"/>
      <c r="H185" s="149"/>
      <c r="I185" s="122" t="e">
        <f>(I184/J184)*100</f>
        <v>#DIV/0!</v>
      </c>
      <c r="J185" s="122"/>
      <c r="K185" s="122"/>
      <c r="L185" s="122" t="e">
        <f>(L184/M184)*100</f>
        <v>#DIV/0!</v>
      </c>
      <c r="M185" s="122"/>
      <c r="N185" s="122"/>
      <c r="O185" s="122" t="e">
        <f>(O184/P184)*100</f>
        <v>#DIV/0!</v>
      </c>
      <c r="P185" s="122"/>
      <c r="Q185" s="122"/>
      <c r="R185" s="122" t="e">
        <f>(R184/S184)*100</f>
        <v>#DIV/0!</v>
      </c>
      <c r="S185" s="122"/>
      <c r="T185" s="122"/>
      <c r="U185" s="122" t="e">
        <f>(U184/V184)*100</f>
        <v>#DIV/0!</v>
      </c>
      <c r="V185" s="122"/>
      <c r="W185" s="122"/>
    </row>
    <row r="186" spans="2:23" ht="18" customHeight="1">
      <c r="B186" s="157"/>
      <c r="C186" s="150">
        <v>90</v>
      </c>
      <c r="D186" s="151" t="s">
        <v>434</v>
      </c>
      <c r="E186" s="153" t="s">
        <v>435</v>
      </c>
      <c r="F186" s="7"/>
      <c r="G186" s="155"/>
      <c r="H186" s="149" t="s">
        <v>38</v>
      </c>
      <c r="I186" s="16"/>
      <c r="J186" s="122"/>
      <c r="K186" s="122"/>
      <c r="L186" s="16"/>
      <c r="M186" s="122"/>
      <c r="N186" s="122"/>
      <c r="O186" s="16"/>
      <c r="P186" s="122"/>
      <c r="Q186" s="122"/>
      <c r="R186" s="16"/>
      <c r="S186" s="122"/>
      <c r="T186" s="122"/>
      <c r="U186" s="16"/>
      <c r="V186" s="122"/>
      <c r="W186" s="122"/>
    </row>
    <row r="187" spans="2:23" ht="18" customHeight="1">
      <c r="B187" s="158"/>
      <c r="C187" s="150"/>
      <c r="D187" s="152"/>
      <c r="E187" s="154"/>
      <c r="F187" s="7"/>
      <c r="G187" s="155"/>
      <c r="H187" s="149"/>
      <c r="I187" s="122" t="e">
        <f>(I186/J186)*100</f>
        <v>#DIV/0!</v>
      </c>
      <c r="J187" s="122"/>
      <c r="K187" s="122"/>
      <c r="L187" s="122" t="e">
        <f>(L186/M186)*100</f>
        <v>#DIV/0!</v>
      </c>
      <c r="M187" s="122"/>
      <c r="N187" s="122"/>
      <c r="O187" s="122" t="e">
        <f>(O186/P186)*100</f>
        <v>#DIV/0!</v>
      </c>
      <c r="P187" s="122"/>
      <c r="Q187" s="122"/>
      <c r="R187" s="122" t="e">
        <f>(R186/S186)*100</f>
        <v>#DIV/0!</v>
      </c>
      <c r="S187" s="122"/>
      <c r="T187" s="122"/>
      <c r="U187" s="122" t="e">
        <f>(U186/V186)*100</f>
        <v>#DIV/0!</v>
      </c>
      <c r="V187" s="122"/>
      <c r="W187" s="12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82" t="s">
        <v>0</v>
      </c>
      <c r="C2" s="282"/>
      <c r="D2" s="282"/>
      <c r="E2" s="282"/>
      <c r="F2" s="282"/>
      <c r="G2" s="282"/>
      <c r="H2" s="282"/>
    </row>
    <row r="3" spans="2:47" ht="20" customHeight="1">
      <c r="B3" s="283" t="s">
        <v>1</v>
      </c>
      <c r="C3" s="283"/>
      <c r="D3" s="283"/>
      <c r="E3" s="283"/>
      <c r="F3" s="283"/>
      <c r="G3" s="283"/>
      <c r="H3" s="283"/>
    </row>
    <row r="4" spans="2:47" ht="20" customHeight="1">
      <c r="B4" s="284" t="s">
        <v>289</v>
      </c>
      <c r="C4" s="284"/>
      <c r="D4" s="284"/>
      <c r="E4" s="284"/>
      <c r="F4" s="284"/>
      <c r="G4" s="284"/>
      <c r="H4" s="284"/>
    </row>
    <row r="5" spans="2:47" ht="20" customHeight="1">
      <c r="B5" s="285" t="s">
        <v>290</v>
      </c>
      <c r="C5" s="285"/>
      <c r="D5" s="285"/>
      <c r="E5" s="285"/>
      <c r="F5" s="285"/>
      <c r="G5" s="285"/>
      <c r="H5" s="285"/>
    </row>
    <row r="6" spans="2:47" ht="16.5" customHeight="1">
      <c r="B6" s="286" t="s">
        <v>3</v>
      </c>
      <c r="C6" s="288" t="s">
        <v>4</v>
      </c>
      <c r="D6" s="131" t="s">
        <v>5</v>
      </c>
      <c r="E6" s="131" t="s">
        <v>6</v>
      </c>
      <c r="F6" s="289" t="s">
        <v>327</v>
      </c>
      <c r="G6" s="131" t="s">
        <v>7</v>
      </c>
      <c r="H6" s="131" t="s">
        <v>8</v>
      </c>
      <c r="I6" s="60" t="s">
        <v>9</v>
      </c>
      <c r="J6" s="60"/>
      <c r="K6" s="60"/>
      <c r="L6" s="60" t="s">
        <v>10</v>
      </c>
      <c r="M6" s="60"/>
      <c r="N6" s="60"/>
      <c r="O6" s="60" t="s">
        <v>11</v>
      </c>
      <c r="P6" s="60"/>
      <c r="Q6" s="60"/>
      <c r="R6" s="60" t="s">
        <v>12</v>
      </c>
      <c r="S6" s="60"/>
      <c r="T6" s="60"/>
      <c r="U6" s="60" t="s">
        <v>13</v>
      </c>
      <c r="V6" s="60"/>
      <c r="W6" s="60"/>
      <c r="X6" s="60" t="s">
        <v>14</v>
      </c>
      <c r="Y6" s="60"/>
      <c r="Z6" s="60"/>
      <c r="AA6" s="60" t="s">
        <v>15</v>
      </c>
      <c r="AB6" s="60"/>
      <c r="AC6" s="60"/>
      <c r="AD6" s="60" t="s">
        <v>16</v>
      </c>
      <c r="AE6" s="60"/>
      <c r="AF6" s="60"/>
      <c r="AG6" s="60" t="s">
        <v>17</v>
      </c>
      <c r="AH6" s="60"/>
      <c r="AI6" s="60"/>
      <c r="AJ6" s="60" t="s">
        <v>18</v>
      </c>
      <c r="AK6" s="60"/>
      <c r="AL6" s="60"/>
      <c r="AM6" s="60" t="s">
        <v>19</v>
      </c>
      <c r="AN6" s="60"/>
      <c r="AO6" s="60"/>
      <c r="AP6" s="60" t="s">
        <v>20</v>
      </c>
      <c r="AQ6" s="60"/>
      <c r="AR6" s="60"/>
      <c r="AS6" s="60" t="s">
        <v>424</v>
      </c>
      <c r="AT6" s="60"/>
      <c r="AU6" s="60"/>
    </row>
    <row r="7" spans="2:47" ht="13.5" customHeight="1" thickBot="1">
      <c r="B7" s="287"/>
      <c r="C7" s="288"/>
      <c r="D7" s="131"/>
      <c r="E7" s="131"/>
      <c r="F7" s="290"/>
      <c r="G7" s="131"/>
      <c r="H7" s="131"/>
      <c r="I7" s="12" t="s">
        <v>22</v>
      </c>
      <c r="J7" s="277" t="s">
        <v>23</v>
      </c>
      <c r="K7" s="278"/>
      <c r="L7" s="12" t="s">
        <v>22</v>
      </c>
      <c r="M7" s="277" t="s">
        <v>23</v>
      </c>
      <c r="N7" s="278"/>
      <c r="O7" s="12" t="s">
        <v>22</v>
      </c>
      <c r="P7" s="277" t="s">
        <v>23</v>
      </c>
      <c r="Q7" s="278"/>
      <c r="R7" s="12" t="s">
        <v>22</v>
      </c>
      <c r="S7" s="277" t="s">
        <v>23</v>
      </c>
      <c r="T7" s="278"/>
      <c r="U7" s="12" t="s">
        <v>22</v>
      </c>
      <c r="V7" s="277" t="s">
        <v>23</v>
      </c>
      <c r="W7" s="278"/>
      <c r="X7" s="12" t="s">
        <v>22</v>
      </c>
      <c r="Y7" s="277" t="s">
        <v>23</v>
      </c>
      <c r="Z7" s="278"/>
      <c r="AA7" s="12" t="s">
        <v>22</v>
      </c>
      <c r="AB7" s="277" t="s">
        <v>23</v>
      </c>
      <c r="AC7" s="278"/>
      <c r="AD7" s="12" t="s">
        <v>22</v>
      </c>
      <c r="AE7" s="277" t="s">
        <v>23</v>
      </c>
      <c r="AF7" s="278"/>
      <c r="AG7" s="12" t="s">
        <v>22</v>
      </c>
      <c r="AH7" s="277" t="s">
        <v>23</v>
      </c>
      <c r="AI7" s="278"/>
      <c r="AJ7" s="12" t="s">
        <v>22</v>
      </c>
      <c r="AK7" s="277" t="s">
        <v>23</v>
      </c>
      <c r="AL7" s="278"/>
      <c r="AM7" s="12" t="s">
        <v>22</v>
      </c>
      <c r="AN7" s="277" t="s">
        <v>23</v>
      </c>
      <c r="AO7" s="278"/>
      <c r="AP7" s="12" t="s">
        <v>22</v>
      </c>
      <c r="AQ7" s="277" t="s">
        <v>23</v>
      </c>
      <c r="AR7" s="278"/>
      <c r="AS7" s="12" t="s">
        <v>22</v>
      </c>
      <c r="AT7" s="277" t="s">
        <v>23</v>
      </c>
      <c r="AU7" s="278"/>
    </row>
    <row r="8" spans="2:47" ht="18" customHeight="1">
      <c r="B8" s="279" t="s">
        <v>24</v>
      </c>
      <c r="C8" s="116">
        <v>1</v>
      </c>
      <c r="D8" s="271" t="s">
        <v>25</v>
      </c>
      <c r="E8" s="271" t="s">
        <v>298</v>
      </c>
      <c r="F8" s="229" t="s">
        <v>328</v>
      </c>
      <c r="G8" s="269" t="s">
        <v>27</v>
      </c>
      <c r="H8" s="270" t="s">
        <v>28</v>
      </c>
      <c r="I8" s="24">
        <v>2</v>
      </c>
      <c r="J8" s="294">
        <v>391</v>
      </c>
      <c r="K8" s="294"/>
      <c r="L8" s="24">
        <v>2</v>
      </c>
      <c r="M8" s="294">
        <v>405</v>
      </c>
      <c r="N8" s="294"/>
      <c r="O8" s="16">
        <v>2</v>
      </c>
      <c r="P8" s="161">
        <v>414</v>
      </c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>
      <c r="B9" s="280"/>
      <c r="C9" s="116"/>
      <c r="D9" s="271"/>
      <c r="E9" s="271"/>
      <c r="F9" s="104"/>
      <c r="G9" s="269"/>
      <c r="H9" s="270"/>
      <c r="I9" s="294">
        <f>I8/J8*100</f>
        <v>0.51150895140664965</v>
      </c>
      <c r="J9" s="294"/>
      <c r="K9" s="294"/>
      <c r="L9" s="294">
        <f>L8/M8*100</f>
        <v>0.49382716049382713</v>
      </c>
      <c r="M9" s="294"/>
      <c r="N9" s="294"/>
      <c r="O9" s="122">
        <f>(O8/P8)*100</f>
        <v>0.48309178743961351</v>
      </c>
      <c r="P9" s="122"/>
      <c r="Q9" s="122"/>
      <c r="R9" s="122" t="e">
        <f>(R8/S8)*100</f>
        <v>#DIV/0!</v>
      </c>
      <c r="S9" s="122"/>
      <c r="T9" s="122"/>
      <c r="U9" s="122" t="e">
        <f>(U8/V8)*100</f>
        <v>#DIV/0!</v>
      </c>
      <c r="V9" s="122"/>
      <c r="W9" s="122"/>
      <c r="X9" s="122" t="e">
        <f>(X8/Y8)*100</f>
        <v>#DIV/0!</v>
      </c>
      <c r="Y9" s="122"/>
      <c r="Z9" s="122"/>
      <c r="AA9" s="122" t="e">
        <f>(AA8/AB8)*100</f>
        <v>#DIV/0!</v>
      </c>
      <c r="AB9" s="122"/>
      <c r="AC9" s="122"/>
      <c r="AD9" s="122" t="e">
        <f>(AD8/AE8)*100</f>
        <v>#DIV/0!</v>
      </c>
      <c r="AE9" s="122"/>
      <c r="AF9" s="122"/>
      <c r="AG9" s="122" t="e">
        <f>(AG8/AH8)*100</f>
        <v>#DIV/0!</v>
      </c>
      <c r="AH9" s="122"/>
      <c r="AI9" s="122"/>
      <c r="AJ9" s="122" t="e">
        <f>(AJ8/AK8)*100</f>
        <v>#DIV/0!</v>
      </c>
      <c r="AK9" s="122"/>
      <c r="AL9" s="122"/>
      <c r="AM9" s="122" t="e">
        <f>(AM8/AN8)*100</f>
        <v>#DIV/0!</v>
      </c>
      <c r="AN9" s="122"/>
      <c r="AO9" s="122"/>
      <c r="AP9" s="122" t="e">
        <f>(AP8/AQ8)*100</f>
        <v>#DIV/0!</v>
      </c>
      <c r="AQ9" s="122"/>
      <c r="AR9" s="122"/>
      <c r="AS9" s="122" t="e">
        <f>(AS8/AT8)*100</f>
        <v>#DIV/0!</v>
      </c>
      <c r="AT9" s="122"/>
      <c r="AU9" s="122"/>
    </row>
    <row r="10" spans="2:47" ht="18" customHeight="1">
      <c r="B10" s="280"/>
      <c r="C10" s="116">
        <v>2</v>
      </c>
      <c r="D10" s="271" t="s">
        <v>29</v>
      </c>
      <c r="E10" s="271" t="s">
        <v>299</v>
      </c>
      <c r="F10" s="104" t="s">
        <v>329</v>
      </c>
      <c r="G10" s="269" t="s">
        <v>27</v>
      </c>
      <c r="H10" s="270" t="s">
        <v>28</v>
      </c>
      <c r="I10" s="25">
        <v>6</v>
      </c>
      <c r="J10" s="294">
        <v>391</v>
      </c>
      <c r="K10" s="294"/>
      <c r="L10" s="25">
        <v>4</v>
      </c>
      <c r="M10" s="294">
        <v>405</v>
      </c>
      <c r="N10" s="294"/>
      <c r="O10" s="16">
        <v>9</v>
      </c>
      <c r="P10" s="161">
        <v>414</v>
      </c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>
      <c r="B11" s="280"/>
      <c r="C11" s="116"/>
      <c r="D11" s="271"/>
      <c r="E11" s="271"/>
      <c r="F11" s="104"/>
      <c r="G11" s="269"/>
      <c r="H11" s="270"/>
      <c r="I11" s="294">
        <f>I10/J10*100</f>
        <v>1.5345268542199488</v>
      </c>
      <c r="J11" s="294"/>
      <c r="K11" s="294"/>
      <c r="L11" s="294">
        <f>L10/M10*100</f>
        <v>0.98765432098765427</v>
      </c>
      <c r="M11" s="294"/>
      <c r="N11" s="294"/>
      <c r="O11" s="122">
        <f>(O10/P10)*100</f>
        <v>2.1739130434782608</v>
      </c>
      <c r="P11" s="122"/>
      <c r="Q11" s="122"/>
      <c r="R11" s="122" t="e">
        <f>(R10/S10)*100</f>
        <v>#DIV/0!</v>
      </c>
      <c r="S11" s="122"/>
      <c r="T11" s="122"/>
      <c r="U11" s="122" t="e">
        <f>(U10/V10)*100</f>
        <v>#DIV/0!</v>
      </c>
      <c r="V11" s="122"/>
      <c r="W11" s="122"/>
      <c r="X11" s="122" t="e">
        <f>(X10/Y10)*100</f>
        <v>#DIV/0!</v>
      </c>
      <c r="Y11" s="122"/>
      <c r="Z11" s="122"/>
      <c r="AA11" s="122" t="e">
        <f>(AA10/AB10)*100</f>
        <v>#DIV/0!</v>
      </c>
      <c r="AB11" s="122"/>
      <c r="AC11" s="122"/>
      <c r="AD11" s="122" t="e">
        <f>(AD10/AE10)*100</f>
        <v>#DIV/0!</v>
      </c>
      <c r="AE11" s="122"/>
      <c r="AF11" s="122"/>
      <c r="AG11" s="122" t="e">
        <f>(AG10/AH10)*100</f>
        <v>#DIV/0!</v>
      </c>
      <c r="AH11" s="122"/>
      <c r="AI11" s="122"/>
      <c r="AJ11" s="122" t="e">
        <f>(AJ10/AK10)*100</f>
        <v>#DIV/0!</v>
      </c>
      <c r="AK11" s="122"/>
      <c r="AL11" s="122"/>
      <c r="AM11" s="122" t="e">
        <f>(AM10/AN10)*100</f>
        <v>#DIV/0!</v>
      </c>
      <c r="AN11" s="122"/>
      <c r="AO11" s="122"/>
      <c r="AP11" s="122" t="e">
        <f>(AP10/AQ10)*100</f>
        <v>#DIV/0!</v>
      </c>
      <c r="AQ11" s="122"/>
      <c r="AR11" s="122"/>
      <c r="AS11" s="122" t="e">
        <f>(AS10/AT10)*100</f>
        <v>#DIV/0!</v>
      </c>
      <c r="AT11" s="122"/>
      <c r="AU11" s="122"/>
    </row>
    <row r="12" spans="2:47" ht="18" customHeight="1">
      <c r="B12" s="280"/>
      <c r="C12" s="116">
        <v>3</v>
      </c>
      <c r="D12" s="271" t="s">
        <v>439</v>
      </c>
      <c r="E12" s="271" t="s">
        <v>500</v>
      </c>
      <c r="F12" s="110" t="s">
        <v>330</v>
      </c>
      <c r="G12" s="113"/>
      <c r="H12" s="270" t="s">
        <v>28</v>
      </c>
      <c r="I12" s="24">
        <v>0</v>
      </c>
      <c r="J12" s="294">
        <v>629</v>
      </c>
      <c r="K12" s="294"/>
      <c r="L12" s="24">
        <v>0</v>
      </c>
      <c r="M12" s="294">
        <v>1063</v>
      </c>
      <c r="N12" s="294"/>
      <c r="O12" s="16">
        <v>2</v>
      </c>
      <c r="P12" s="161">
        <v>546</v>
      </c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>
      <c r="B13" s="280"/>
      <c r="C13" s="116"/>
      <c r="D13" s="271"/>
      <c r="E13" s="271"/>
      <c r="F13" s="110"/>
      <c r="G13" s="113"/>
      <c r="H13" s="270"/>
      <c r="I13" s="302">
        <f>I12/J12*1000</f>
        <v>0</v>
      </c>
      <c r="J13" s="303"/>
      <c r="K13" s="304"/>
      <c r="L13" s="302">
        <f>L12/M12*1000</f>
        <v>0</v>
      </c>
      <c r="M13" s="303"/>
      <c r="N13" s="304"/>
      <c r="O13" s="122">
        <f>(O12/P12)*1000</f>
        <v>3.6630036630036629</v>
      </c>
      <c r="P13" s="122"/>
      <c r="Q13" s="122"/>
      <c r="R13" s="122" t="e">
        <f>(R12/S12)*1000</f>
        <v>#DIV/0!</v>
      </c>
      <c r="S13" s="122"/>
      <c r="T13" s="122"/>
      <c r="U13" s="122" t="e">
        <f>(U12/V12)*1000</f>
        <v>#DIV/0!</v>
      </c>
      <c r="V13" s="122"/>
      <c r="W13" s="122"/>
      <c r="X13" s="122" t="e">
        <f>(X12/Y12)*1000</f>
        <v>#DIV/0!</v>
      </c>
      <c r="Y13" s="122"/>
      <c r="Z13" s="122"/>
      <c r="AA13" s="122" t="e">
        <f>(AA12/AB12)*1000</f>
        <v>#DIV/0!</v>
      </c>
      <c r="AB13" s="122"/>
      <c r="AC13" s="122"/>
      <c r="AD13" s="122" t="e">
        <f>(AD12/AE12)*1000</f>
        <v>#DIV/0!</v>
      </c>
      <c r="AE13" s="122"/>
      <c r="AF13" s="122"/>
      <c r="AG13" s="122" t="e">
        <f>(AG12/AH12)*1000</f>
        <v>#DIV/0!</v>
      </c>
      <c r="AH13" s="122"/>
      <c r="AI13" s="122"/>
      <c r="AJ13" s="122" t="e">
        <f>(AJ12/AK12)*1000</f>
        <v>#DIV/0!</v>
      </c>
      <c r="AK13" s="122"/>
      <c r="AL13" s="122"/>
      <c r="AM13" s="122" t="e">
        <f>(AM12/AN12)*1000</f>
        <v>#DIV/0!</v>
      </c>
      <c r="AN13" s="122"/>
      <c r="AO13" s="122"/>
      <c r="AP13" s="122" t="e">
        <f>(AP12/AQ12)*1000</f>
        <v>#DIV/0!</v>
      </c>
      <c r="AQ13" s="122"/>
      <c r="AR13" s="122"/>
      <c r="AS13" s="122" t="e">
        <f>(AS12/AT12)*1000</f>
        <v>#DIV/0!</v>
      </c>
      <c r="AT13" s="122"/>
      <c r="AU13" s="122"/>
    </row>
    <row r="14" spans="2:47" ht="18" customHeight="1">
      <c r="B14" s="280"/>
      <c r="C14" s="116">
        <v>4</v>
      </c>
      <c r="D14" s="271" t="s">
        <v>441</v>
      </c>
      <c r="E14" s="271" t="s">
        <v>442</v>
      </c>
      <c r="F14" s="110" t="s">
        <v>339</v>
      </c>
      <c r="G14" s="113"/>
      <c r="H14" s="270" t="s">
        <v>28</v>
      </c>
      <c r="I14" s="24">
        <v>2</v>
      </c>
      <c r="J14" s="294">
        <v>184</v>
      </c>
      <c r="K14" s="294"/>
      <c r="L14" s="24">
        <v>4</v>
      </c>
      <c r="M14" s="294">
        <v>293</v>
      </c>
      <c r="N14" s="294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>
      <c r="B15" s="280"/>
      <c r="C15" s="116"/>
      <c r="D15" s="271"/>
      <c r="E15" s="271"/>
      <c r="F15" s="110"/>
      <c r="G15" s="113"/>
      <c r="H15" s="270"/>
      <c r="I15" s="294">
        <f>I14/J14*1000</f>
        <v>10.869565217391305</v>
      </c>
      <c r="J15" s="294"/>
      <c r="K15" s="294"/>
      <c r="L15" s="294">
        <f>L14/M14*1000</f>
        <v>13.651877133105803</v>
      </c>
      <c r="M15" s="294"/>
      <c r="N15" s="294"/>
      <c r="O15" s="276" t="e">
        <f>(O14/P14)*1000</f>
        <v>#DIV/0!</v>
      </c>
      <c r="P15" s="276"/>
      <c r="Q15" s="276"/>
      <c r="R15" s="276" t="e">
        <f>(R14/S14)*1000</f>
        <v>#DIV/0!</v>
      </c>
      <c r="S15" s="276"/>
      <c r="T15" s="276"/>
      <c r="U15" s="276" t="e">
        <f>(U14/V14)*1000</f>
        <v>#DIV/0!</v>
      </c>
      <c r="V15" s="276"/>
      <c r="W15" s="276"/>
      <c r="X15" s="276" t="e">
        <f>(X14/Y14)*1000</f>
        <v>#DIV/0!</v>
      </c>
      <c r="Y15" s="276"/>
      <c r="Z15" s="276"/>
      <c r="AA15" s="276" t="e">
        <f>(AA14/AB14)*1000</f>
        <v>#DIV/0!</v>
      </c>
      <c r="AB15" s="276"/>
      <c r="AC15" s="276"/>
      <c r="AD15" s="276" t="e">
        <f>(AD14/AE14)*1000</f>
        <v>#DIV/0!</v>
      </c>
      <c r="AE15" s="276"/>
      <c r="AF15" s="276"/>
      <c r="AG15" s="276" t="e">
        <f>(AG14/AH14)*1000</f>
        <v>#DIV/0!</v>
      </c>
      <c r="AH15" s="276"/>
      <c r="AI15" s="276"/>
      <c r="AJ15" s="276" t="e">
        <f>(AJ14/AK14)*1000</f>
        <v>#DIV/0!</v>
      </c>
      <c r="AK15" s="276"/>
      <c r="AL15" s="276"/>
      <c r="AM15" s="276" t="e">
        <f>(AM14/AN14)*1000</f>
        <v>#DIV/0!</v>
      </c>
      <c r="AN15" s="276"/>
      <c r="AO15" s="276"/>
      <c r="AP15" s="276" t="e">
        <f>(AP14/AQ14)*1000</f>
        <v>#DIV/0!</v>
      </c>
      <c r="AQ15" s="276"/>
      <c r="AR15" s="276"/>
      <c r="AS15" s="276" t="e">
        <f>(AS14/AT14)*1000</f>
        <v>#DIV/0!</v>
      </c>
      <c r="AT15" s="276"/>
      <c r="AU15" s="276"/>
    </row>
    <row r="16" spans="2:47" ht="18" customHeight="1">
      <c r="B16" s="280"/>
      <c r="C16" s="116">
        <v>5</v>
      </c>
      <c r="D16" s="271" t="s">
        <v>36</v>
      </c>
      <c r="E16" s="271" t="s">
        <v>37</v>
      </c>
      <c r="F16" s="104" t="s">
        <v>331</v>
      </c>
      <c r="G16" s="275" t="s">
        <v>55</v>
      </c>
      <c r="H16" s="270" t="s">
        <v>38</v>
      </c>
      <c r="I16" s="24">
        <v>24</v>
      </c>
      <c r="J16" s="294">
        <v>391</v>
      </c>
      <c r="K16" s="294"/>
      <c r="L16" s="24">
        <v>24</v>
      </c>
      <c r="M16" s="294">
        <v>405</v>
      </c>
      <c r="N16" s="294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>
      <c r="B17" s="280"/>
      <c r="C17" s="116"/>
      <c r="D17" s="271"/>
      <c r="E17" s="271"/>
      <c r="F17" s="104"/>
      <c r="G17" s="275"/>
      <c r="H17" s="270"/>
      <c r="I17" s="294">
        <f>I16/J16*100</f>
        <v>6.1381074168797953</v>
      </c>
      <c r="J17" s="294"/>
      <c r="K17" s="294"/>
      <c r="L17" s="294">
        <f>L16/M16*100</f>
        <v>5.9259259259259265</v>
      </c>
      <c r="M17" s="294"/>
      <c r="N17" s="294"/>
      <c r="O17" s="122" t="e">
        <f>(O16/P16)*100</f>
        <v>#DIV/0!</v>
      </c>
      <c r="P17" s="122"/>
      <c r="Q17" s="122"/>
      <c r="R17" s="122" t="e">
        <f>(R16/S16)*100</f>
        <v>#DIV/0!</v>
      </c>
      <c r="S17" s="122"/>
      <c r="T17" s="122"/>
      <c r="U17" s="122" t="e">
        <f>(U16/V16)*100</f>
        <v>#DIV/0!</v>
      </c>
      <c r="V17" s="122"/>
      <c r="W17" s="122"/>
      <c r="X17" s="122" t="e">
        <f>(X16/Y16)*100</f>
        <v>#DIV/0!</v>
      </c>
      <c r="Y17" s="122"/>
      <c r="Z17" s="122"/>
      <c r="AA17" s="122" t="e">
        <f>(AA16/AB16)*100</f>
        <v>#DIV/0!</v>
      </c>
      <c r="AB17" s="122"/>
      <c r="AC17" s="122"/>
      <c r="AD17" s="122" t="e">
        <f>(AD16/AE16)*100</f>
        <v>#DIV/0!</v>
      </c>
      <c r="AE17" s="122"/>
      <c r="AF17" s="122"/>
      <c r="AG17" s="122" t="e">
        <f>(AG16/AH16)*100</f>
        <v>#DIV/0!</v>
      </c>
      <c r="AH17" s="122"/>
      <c r="AI17" s="122"/>
      <c r="AJ17" s="122" t="e">
        <f>(AJ16/AK16)*100</f>
        <v>#DIV/0!</v>
      </c>
      <c r="AK17" s="122"/>
      <c r="AL17" s="122"/>
      <c r="AM17" s="122" t="e">
        <f>(AM16/AN16)*100</f>
        <v>#DIV/0!</v>
      </c>
      <c r="AN17" s="122"/>
      <c r="AO17" s="122"/>
      <c r="AP17" s="122" t="e">
        <f>(AP16/AQ16)*100</f>
        <v>#DIV/0!</v>
      </c>
      <c r="AQ17" s="122"/>
      <c r="AR17" s="122"/>
      <c r="AS17" s="122" t="e">
        <f>(AS16/AT16)*100</f>
        <v>#DIV/0!</v>
      </c>
      <c r="AT17" s="122"/>
      <c r="AU17" s="122"/>
    </row>
    <row r="18" spans="2:47" ht="18" customHeight="1">
      <c r="B18" s="280"/>
      <c r="C18" s="116">
        <v>6</v>
      </c>
      <c r="D18" s="271" t="s">
        <v>39</v>
      </c>
      <c r="E18" s="271" t="s">
        <v>40</v>
      </c>
      <c r="F18" s="237" t="s">
        <v>332</v>
      </c>
      <c r="G18" s="275" t="s">
        <v>326</v>
      </c>
      <c r="H18" s="270" t="s">
        <v>38</v>
      </c>
      <c r="I18" s="24">
        <v>0</v>
      </c>
      <c r="J18" s="294">
        <v>391</v>
      </c>
      <c r="K18" s="294"/>
      <c r="L18" s="24">
        <v>1</v>
      </c>
      <c r="M18" s="294">
        <v>405</v>
      </c>
      <c r="N18" s="294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>
      <c r="B19" s="280"/>
      <c r="C19" s="116"/>
      <c r="D19" s="271"/>
      <c r="E19" s="271"/>
      <c r="F19" s="237"/>
      <c r="G19" s="275"/>
      <c r="H19" s="270"/>
      <c r="I19" s="294">
        <f>I18/J18*100</f>
        <v>0</v>
      </c>
      <c r="J19" s="294"/>
      <c r="K19" s="294"/>
      <c r="L19" s="294">
        <f>L18/M18*100</f>
        <v>0.24691358024691357</v>
      </c>
      <c r="M19" s="294"/>
      <c r="N19" s="294"/>
      <c r="O19" s="122" t="e">
        <f>(O18/P18)*100</f>
        <v>#DIV/0!</v>
      </c>
      <c r="P19" s="122"/>
      <c r="Q19" s="122"/>
      <c r="R19" s="122" t="e">
        <f>(R18/S18)*100</f>
        <v>#DIV/0!</v>
      </c>
      <c r="S19" s="122"/>
      <c r="T19" s="122"/>
      <c r="U19" s="122" t="e">
        <f>(U18/V18)*100</f>
        <v>#DIV/0!</v>
      </c>
      <c r="V19" s="122"/>
      <c r="W19" s="122"/>
      <c r="X19" s="122" t="e">
        <f>(X18/Y18)*100</f>
        <v>#DIV/0!</v>
      </c>
      <c r="Y19" s="122"/>
      <c r="Z19" s="122"/>
      <c r="AA19" s="122" t="e">
        <f>(AA18/AB18)*100</f>
        <v>#DIV/0!</v>
      </c>
      <c r="AB19" s="122"/>
      <c r="AC19" s="122"/>
      <c r="AD19" s="122" t="e">
        <f>(AD18/AE18)*100</f>
        <v>#DIV/0!</v>
      </c>
      <c r="AE19" s="122"/>
      <c r="AF19" s="122"/>
      <c r="AG19" s="122" t="e">
        <f>(AG18/AH18)*100</f>
        <v>#DIV/0!</v>
      </c>
      <c r="AH19" s="122"/>
      <c r="AI19" s="122"/>
      <c r="AJ19" s="122" t="e">
        <f>(AJ18/AK18)*100</f>
        <v>#DIV/0!</v>
      </c>
      <c r="AK19" s="122"/>
      <c r="AL19" s="122"/>
      <c r="AM19" s="122" t="e">
        <f>(AM18/AN18)*100</f>
        <v>#DIV/0!</v>
      </c>
      <c r="AN19" s="122"/>
      <c r="AO19" s="122"/>
      <c r="AP19" s="122" t="e">
        <f>(AP18/AQ18)*100</f>
        <v>#DIV/0!</v>
      </c>
      <c r="AQ19" s="122"/>
      <c r="AR19" s="122"/>
      <c r="AS19" s="122" t="e">
        <f>(AS18/AT18)*100</f>
        <v>#DIV/0!</v>
      </c>
      <c r="AT19" s="122"/>
      <c r="AU19" s="122"/>
    </row>
    <row r="20" spans="2:47" ht="18" customHeight="1">
      <c r="B20" s="280"/>
      <c r="C20" s="116">
        <v>7</v>
      </c>
      <c r="D20" s="271" t="s">
        <v>41</v>
      </c>
      <c r="E20" s="271" t="s">
        <v>42</v>
      </c>
      <c r="F20" s="237" t="s">
        <v>333</v>
      </c>
      <c r="G20" s="269" t="s">
        <v>281</v>
      </c>
      <c r="H20" s="270" t="s">
        <v>38</v>
      </c>
      <c r="I20" s="24">
        <v>0</v>
      </c>
      <c r="J20" s="294">
        <v>391</v>
      </c>
      <c r="K20" s="294"/>
      <c r="L20" s="24">
        <v>0</v>
      </c>
      <c r="M20" s="294">
        <v>405</v>
      </c>
      <c r="N20" s="294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>
      <c r="B21" s="280"/>
      <c r="C21" s="116"/>
      <c r="D21" s="271"/>
      <c r="E21" s="271"/>
      <c r="F21" s="239"/>
      <c r="G21" s="269"/>
      <c r="H21" s="270"/>
      <c r="I21" s="294">
        <f>I20/J20*100</f>
        <v>0</v>
      </c>
      <c r="J21" s="294"/>
      <c r="K21" s="294"/>
      <c r="L21" s="294">
        <f>L20/M20*100</f>
        <v>0</v>
      </c>
      <c r="M21" s="294"/>
      <c r="N21" s="294"/>
      <c r="O21" s="122" t="e">
        <f>(O20/P20)*100</f>
        <v>#DIV/0!</v>
      </c>
      <c r="P21" s="122"/>
      <c r="Q21" s="122"/>
      <c r="R21" s="122" t="e">
        <f>(R20/S20)*100</f>
        <v>#DIV/0!</v>
      </c>
      <c r="S21" s="122"/>
      <c r="T21" s="122"/>
      <c r="U21" s="122" t="e">
        <f>(U20/V20)*100</f>
        <v>#DIV/0!</v>
      </c>
      <c r="V21" s="122"/>
      <c r="W21" s="122"/>
      <c r="X21" s="122" t="e">
        <f>(X20/Y20)*100</f>
        <v>#DIV/0!</v>
      </c>
      <c r="Y21" s="122"/>
      <c r="Z21" s="122"/>
      <c r="AA21" s="122" t="e">
        <f>(AA20/AB20)*100</f>
        <v>#DIV/0!</v>
      </c>
      <c r="AB21" s="122"/>
      <c r="AC21" s="122"/>
      <c r="AD21" s="122" t="e">
        <f>(AD20/AE20)*100</f>
        <v>#DIV/0!</v>
      </c>
      <c r="AE21" s="122"/>
      <c r="AF21" s="122"/>
      <c r="AG21" s="122" t="e">
        <f>(AG20/AH20)*100</f>
        <v>#DIV/0!</v>
      </c>
      <c r="AH21" s="122"/>
      <c r="AI21" s="122"/>
      <c r="AJ21" s="122" t="e">
        <f>(AJ20/AK20)*100</f>
        <v>#DIV/0!</v>
      </c>
      <c r="AK21" s="122"/>
      <c r="AL21" s="122"/>
      <c r="AM21" s="122" t="e">
        <f>(AM20/AN20)*100</f>
        <v>#DIV/0!</v>
      </c>
      <c r="AN21" s="122"/>
      <c r="AO21" s="122"/>
      <c r="AP21" s="122" t="e">
        <f>(AP20/AQ20)*100</f>
        <v>#DIV/0!</v>
      </c>
      <c r="AQ21" s="122"/>
      <c r="AR21" s="122"/>
      <c r="AS21" s="122" t="e">
        <f>(AS20/AT20)*100</f>
        <v>#DIV/0!</v>
      </c>
      <c r="AT21" s="122"/>
      <c r="AU21" s="122"/>
    </row>
    <row r="22" spans="2:47" ht="18" customHeight="1">
      <c r="B22" s="280"/>
      <c r="C22" s="116">
        <v>8</v>
      </c>
      <c r="D22" s="110" t="s">
        <v>43</v>
      </c>
      <c r="E22" s="110" t="s">
        <v>44</v>
      </c>
      <c r="F22" s="249" t="s">
        <v>334</v>
      </c>
      <c r="G22" s="73" t="s">
        <v>292</v>
      </c>
      <c r="H22" s="221" t="s">
        <v>28</v>
      </c>
      <c r="I22" s="24">
        <v>12</v>
      </c>
      <c r="J22" s="294">
        <v>391</v>
      </c>
      <c r="K22" s="294"/>
      <c r="L22" s="24">
        <v>13</v>
      </c>
      <c r="M22" s="294">
        <v>405</v>
      </c>
      <c r="N22" s="294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>
      <c r="B23" s="280"/>
      <c r="C23" s="116"/>
      <c r="D23" s="110"/>
      <c r="E23" s="110"/>
      <c r="F23" s="110"/>
      <c r="G23" s="73"/>
      <c r="H23" s="221"/>
      <c r="I23" s="294">
        <f>I22/J22*100</f>
        <v>3.0690537084398977</v>
      </c>
      <c r="J23" s="294"/>
      <c r="K23" s="294"/>
      <c r="L23" s="294">
        <f>L22/M22*100</f>
        <v>3.2098765432098766</v>
      </c>
      <c r="M23" s="294"/>
      <c r="N23" s="294"/>
      <c r="O23" s="122" t="e">
        <f>(O22/P22)*100</f>
        <v>#DIV/0!</v>
      </c>
      <c r="P23" s="122"/>
      <c r="Q23" s="122"/>
      <c r="R23" s="122" t="e">
        <f>(R22/S22)*100</f>
        <v>#DIV/0!</v>
      </c>
      <c r="S23" s="122"/>
      <c r="T23" s="122"/>
      <c r="U23" s="122" t="e">
        <f>(U22/V22)*100</f>
        <v>#DIV/0!</v>
      </c>
      <c r="V23" s="122"/>
      <c r="W23" s="122"/>
      <c r="X23" s="122" t="e">
        <f>(X22/Y22)*100</f>
        <v>#DIV/0!</v>
      </c>
      <c r="Y23" s="122"/>
      <c r="Z23" s="122"/>
      <c r="AA23" s="122" t="e">
        <f>(AA22/AB22)*100</f>
        <v>#DIV/0!</v>
      </c>
      <c r="AB23" s="122"/>
      <c r="AC23" s="122"/>
      <c r="AD23" s="122" t="e">
        <f>(AD22/AE22)*100</f>
        <v>#DIV/0!</v>
      </c>
      <c r="AE23" s="122"/>
      <c r="AF23" s="122"/>
      <c r="AG23" s="122" t="e">
        <f>(AG22/AH22)*100</f>
        <v>#DIV/0!</v>
      </c>
      <c r="AH23" s="122"/>
      <c r="AI23" s="122"/>
      <c r="AJ23" s="122" t="e">
        <f>(AJ22/AK22)*100</f>
        <v>#DIV/0!</v>
      </c>
      <c r="AK23" s="122"/>
      <c r="AL23" s="122"/>
      <c r="AM23" s="122" t="e">
        <f>(AM22/AN22)*100</f>
        <v>#DIV/0!</v>
      </c>
      <c r="AN23" s="122"/>
      <c r="AO23" s="122"/>
      <c r="AP23" s="122" t="e">
        <f>(AP22/AQ22)*100</f>
        <v>#DIV/0!</v>
      </c>
      <c r="AQ23" s="122"/>
      <c r="AR23" s="122"/>
      <c r="AS23" s="122" t="e">
        <f>(AS22/AT22)*100</f>
        <v>#DIV/0!</v>
      </c>
      <c r="AT23" s="122"/>
      <c r="AU23" s="122"/>
    </row>
    <row r="24" spans="2:47" ht="18" customHeight="1">
      <c r="B24" s="280"/>
      <c r="C24" s="116">
        <v>9</v>
      </c>
      <c r="D24" s="271" t="s">
        <v>443</v>
      </c>
      <c r="E24" s="271" t="s">
        <v>444</v>
      </c>
      <c r="F24" s="104" t="s">
        <v>335</v>
      </c>
      <c r="G24" s="113"/>
      <c r="H24" s="270" t="s">
        <v>28</v>
      </c>
      <c r="I24" s="24">
        <v>4</v>
      </c>
      <c r="J24" s="294">
        <v>263</v>
      </c>
      <c r="K24" s="294"/>
      <c r="L24" s="24">
        <v>4</v>
      </c>
      <c r="M24" s="294">
        <v>280</v>
      </c>
      <c r="N24" s="294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>
      <c r="B25" s="280"/>
      <c r="C25" s="116"/>
      <c r="D25" s="271"/>
      <c r="E25" s="271"/>
      <c r="F25" s="104"/>
      <c r="G25" s="113"/>
      <c r="H25" s="270"/>
      <c r="I25" s="294">
        <f>I24/J24*100</f>
        <v>1.520912547528517</v>
      </c>
      <c r="J25" s="294"/>
      <c r="K25" s="294"/>
      <c r="L25" s="294">
        <f>L24/M24*1000</f>
        <v>14.285714285714285</v>
      </c>
      <c r="M25" s="294"/>
      <c r="N25" s="294"/>
      <c r="O25" s="122" t="e">
        <f>(O24/P24)*1000</f>
        <v>#DIV/0!</v>
      </c>
      <c r="P25" s="122"/>
      <c r="Q25" s="122"/>
      <c r="R25" s="122" t="e">
        <f>(R24/S24)*1000</f>
        <v>#DIV/0!</v>
      </c>
      <c r="S25" s="122"/>
      <c r="T25" s="122"/>
      <c r="U25" s="122" t="e">
        <f>(U24/V24)*1000</f>
        <v>#DIV/0!</v>
      </c>
      <c r="V25" s="122"/>
      <c r="W25" s="122"/>
      <c r="X25" s="122" t="e">
        <f>(X24/Y24)*1000</f>
        <v>#DIV/0!</v>
      </c>
      <c r="Y25" s="122"/>
      <c r="Z25" s="122"/>
      <c r="AA25" s="122" t="e">
        <f>(AA24/AB24)*1000</f>
        <v>#DIV/0!</v>
      </c>
      <c r="AB25" s="122"/>
      <c r="AC25" s="122"/>
      <c r="AD25" s="122" t="e">
        <f>(AD24/AE24)*1000</f>
        <v>#DIV/0!</v>
      </c>
      <c r="AE25" s="122"/>
      <c r="AF25" s="122"/>
      <c r="AG25" s="122" t="e">
        <f>(AG24/AH24)*1000</f>
        <v>#DIV/0!</v>
      </c>
      <c r="AH25" s="122"/>
      <c r="AI25" s="122"/>
      <c r="AJ25" s="122" t="e">
        <f>(AJ24/AK24)*1000</f>
        <v>#DIV/0!</v>
      </c>
      <c r="AK25" s="122"/>
      <c r="AL25" s="122"/>
      <c r="AM25" s="122" t="e">
        <f>(AM24/AN24)*1000</f>
        <v>#DIV/0!</v>
      </c>
      <c r="AN25" s="122"/>
      <c r="AO25" s="122"/>
      <c r="AP25" s="122" t="e">
        <f>(AP24/AQ24)*1000</f>
        <v>#DIV/0!</v>
      </c>
      <c r="AQ25" s="122"/>
      <c r="AR25" s="122"/>
      <c r="AS25" s="122" t="e">
        <f>(AS24/AT24)*1000</f>
        <v>#DIV/0!</v>
      </c>
      <c r="AT25" s="122"/>
      <c r="AU25" s="122"/>
    </row>
    <row r="26" spans="2:47" ht="18" customHeight="1">
      <c r="B26" s="280"/>
      <c r="C26" s="116">
        <v>10</v>
      </c>
      <c r="D26" s="271" t="s">
        <v>437</v>
      </c>
      <c r="E26" s="271" t="s">
        <v>438</v>
      </c>
      <c r="F26" s="237" t="s">
        <v>336</v>
      </c>
      <c r="G26" s="113"/>
      <c r="H26" s="270" t="s">
        <v>28</v>
      </c>
      <c r="I26" s="24">
        <v>2</v>
      </c>
      <c r="J26" s="294">
        <v>641</v>
      </c>
      <c r="K26" s="294"/>
      <c r="L26" s="24">
        <v>1</v>
      </c>
      <c r="M26" s="294">
        <v>762</v>
      </c>
      <c r="N26" s="294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>
      <c r="B27" s="280"/>
      <c r="C27" s="116"/>
      <c r="D27" s="271"/>
      <c r="E27" s="271"/>
      <c r="F27" s="237"/>
      <c r="G27" s="113"/>
      <c r="H27" s="270"/>
      <c r="I27" s="294">
        <f>I26/J26*1000</f>
        <v>3.1201248049921997</v>
      </c>
      <c r="J27" s="294"/>
      <c r="K27" s="294"/>
      <c r="L27" s="294">
        <f>L26/M26*1000</f>
        <v>1.3123359580052494</v>
      </c>
      <c r="M27" s="294"/>
      <c r="N27" s="294"/>
      <c r="O27" s="122" t="e">
        <f>(O26/P26)*1000</f>
        <v>#DIV/0!</v>
      </c>
      <c r="P27" s="122"/>
      <c r="Q27" s="122"/>
      <c r="R27" s="122" t="e">
        <f>(R26/S26)*1000</f>
        <v>#DIV/0!</v>
      </c>
      <c r="S27" s="122"/>
      <c r="T27" s="122"/>
      <c r="U27" s="122" t="e">
        <f>(U26/V26)*1000</f>
        <v>#DIV/0!</v>
      </c>
      <c r="V27" s="122"/>
      <c r="W27" s="122"/>
      <c r="X27" s="122" t="e">
        <f>(X26/Y26)*1000</f>
        <v>#DIV/0!</v>
      </c>
      <c r="Y27" s="122"/>
      <c r="Z27" s="122"/>
      <c r="AA27" s="122" t="e">
        <f>(AA26/AB26)*1000</f>
        <v>#DIV/0!</v>
      </c>
      <c r="AB27" s="122"/>
      <c r="AC27" s="122"/>
      <c r="AD27" s="122" t="e">
        <f>(AD26/AE26)*1000</f>
        <v>#DIV/0!</v>
      </c>
      <c r="AE27" s="122"/>
      <c r="AF27" s="122"/>
      <c r="AG27" s="122" t="e">
        <f>(AG26/AH26)*1000</f>
        <v>#DIV/0!</v>
      </c>
      <c r="AH27" s="122"/>
      <c r="AI27" s="122"/>
      <c r="AJ27" s="122" t="e">
        <f>(AJ26/AK26)*1000</f>
        <v>#DIV/0!</v>
      </c>
      <c r="AK27" s="122"/>
      <c r="AL27" s="122"/>
      <c r="AM27" s="122" t="e">
        <f>(AM26/AN26)*1000</f>
        <v>#DIV/0!</v>
      </c>
      <c r="AN27" s="122"/>
      <c r="AO27" s="122"/>
      <c r="AP27" s="122" t="e">
        <f>(AP26/AQ26)*1000</f>
        <v>#DIV/0!</v>
      </c>
      <c r="AQ27" s="122"/>
      <c r="AR27" s="122"/>
      <c r="AS27" s="122" t="e">
        <f>(AS26/AT26)*1000</f>
        <v>#DIV/0!</v>
      </c>
      <c r="AT27" s="122"/>
      <c r="AU27" s="122"/>
    </row>
    <row r="28" spans="2:47" ht="18" customHeight="1">
      <c r="B28" s="280"/>
      <c r="C28" s="116">
        <v>11</v>
      </c>
      <c r="D28" s="271" t="s">
        <v>293</v>
      </c>
      <c r="E28" s="271" t="s">
        <v>291</v>
      </c>
      <c r="F28" s="110" t="s">
        <v>337</v>
      </c>
      <c r="G28" s="269" t="s">
        <v>48</v>
      </c>
      <c r="H28" s="270" t="s">
        <v>28</v>
      </c>
      <c r="I28" s="24">
        <v>0</v>
      </c>
      <c r="J28" s="294">
        <v>391</v>
      </c>
      <c r="K28" s="294"/>
      <c r="L28" s="24">
        <v>0</v>
      </c>
      <c r="M28" s="294">
        <v>405</v>
      </c>
      <c r="N28" s="294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>
      <c r="B29" s="280"/>
      <c r="C29" s="116"/>
      <c r="D29" s="271"/>
      <c r="E29" s="271"/>
      <c r="F29" s="110"/>
      <c r="G29" s="269"/>
      <c r="H29" s="270"/>
      <c r="I29" s="294">
        <f>I28/J28*100</f>
        <v>0</v>
      </c>
      <c r="J29" s="294"/>
      <c r="K29" s="294"/>
      <c r="L29" s="294">
        <f>L28/M28*100</f>
        <v>0</v>
      </c>
      <c r="M29" s="294"/>
      <c r="N29" s="294"/>
      <c r="O29" s="122" t="e">
        <f>(O28/P28)*100</f>
        <v>#DIV/0!</v>
      </c>
      <c r="P29" s="122"/>
      <c r="Q29" s="122"/>
      <c r="R29" s="122" t="e">
        <f>(R28/S28)*100</f>
        <v>#DIV/0!</v>
      </c>
      <c r="S29" s="122"/>
      <c r="T29" s="122"/>
      <c r="U29" s="122" t="e">
        <f>(U28/V28)*100</f>
        <v>#DIV/0!</v>
      </c>
      <c r="V29" s="122"/>
      <c r="W29" s="122"/>
      <c r="X29" s="122" t="e">
        <f>(X28/Y28)*100</f>
        <v>#DIV/0!</v>
      </c>
      <c r="Y29" s="122"/>
      <c r="Z29" s="122"/>
      <c r="AA29" s="122" t="e">
        <f>(AA28/AB28)*100</f>
        <v>#DIV/0!</v>
      </c>
      <c r="AB29" s="122"/>
      <c r="AC29" s="122"/>
      <c r="AD29" s="122" t="e">
        <f>(AD28/AE28)*100</f>
        <v>#DIV/0!</v>
      </c>
      <c r="AE29" s="122"/>
      <c r="AF29" s="122"/>
      <c r="AG29" s="122" t="e">
        <f>(AG28/AH28)*100</f>
        <v>#DIV/0!</v>
      </c>
      <c r="AH29" s="122"/>
      <c r="AI29" s="122"/>
      <c r="AJ29" s="122" t="e">
        <f>(AJ28/AK28)*100</f>
        <v>#DIV/0!</v>
      </c>
      <c r="AK29" s="122"/>
      <c r="AL29" s="122"/>
      <c r="AM29" s="122" t="e">
        <f>(AM28/AN28)*100</f>
        <v>#DIV/0!</v>
      </c>
      <c r="AN29" s="122"/>
      <c r="AO29" s="122"/>
      <c r="AP29" s="122" t="e">
        <f>(AP28/AQ28)*100</f>
        <v>#DIV/0!</v>
      </c>
      <c r="AQ29" s="122"/>
      <c r="AR29" s="122"/>
      <c r="AS29" s="122" t="e">
        <f>(AS28/AT28)*100</f>
        <v>#DIV/0!</v>
      </c>
      <c r="AT29" s="122"/>
      <c r="AU29" s="122"/>
    </row>
    <row r="30" spans="2:47" ht="18" customHeight="1">
      <c r="B30" s="280"/>
      <c r="C30" s="116">
        <v>12</v>
      </c>
      <c r="D30" s="271" t="s">
        <v>294</v>
      </c>
      <c r="E30" s="272" t="s">
        <v>325</v>
      </c>
      <c r="F30" s="110" t="s">
        <v>340</v>
      </c>
      <c r="G30" s="274">
        <v>0.95</v>
      </c>
      <c r="H30" s="270" t="s">
        <v>28</v>
      </c>
      <c r="I30" s="24">
        <v>391</v>
      </c>
      <c r="J30" s="294">
        <v>391</v>
      </c>
      <c r="K30" s="294"/>
      <c r="L30" s="24">
        <v>405</v>
      </c>
      <c r="M30" s="294">
        <v>405</v>
      </c>
      <c r="N30" s="294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>
      <c r="B31" s="280"/>
      <c r="C31" s="116"/>
      <c r="D31" s="271"/>
      <c r="E31" s="273"/>
      <c r="F31" s="110"/>
      <c r="G31" s="275"/>
      <c r="H31" s="270"/>
      <c r="I31" s="294">
        <f>I30/J30*100</f>
        <v>100</v>
      </c>
      <c r="J31" s="294"/>
      <c r="K31" s="294"/>
      <c r="L31" s="294">
        <f>L30/M30*100</f>
        <v>100</v>
      </c>
      <c r="M31" s="294"/>
      <c r="N31" s="294"/>
      <c r="O31" s="122" t="e">
        <f>(O30/P30)*100</f>
        <v>#DIV/0!</v>
      </c>
      <c r="P31" s="122"/>
      <c r="Q31" s="122"/>
      <c r="R31" s="122" t="e">
        <f>(R30/S30)*100</f>
        <v>#DIV/0!</v>
      </c>
      <c r="S31" s="122"/>
      <c r="T31" s="122"/>
      <c r="U31" s="122" t="e">
        <f>(U30/V30)*100</f>
        <v>#DIV/0!</v>
      </c>
      <c r="V31" s="122"/>
      <c r="W31" s="122"/>
      <c r="X31" s="122" t="e">
        <f>(X30/Y30)*100</f>
        <v>#DIV/0!</v>
      </c>
      <c r="Y31" s="122"/>
      <c r="Z31" s="122"/>
      <c r="AA31" s="122" t="e">
        <f>(AA30/AB30)*100</f>
        <v>#DIV/0!</v>
      </c>
      <c r="AB31" s="122"/>
      <c r="AC31" s="122"/>
      <c r="AD31" s="122" t="e">
        <f>(AD30/AE30)*100</f>
        <v>#DIV/0!</v>
      </c>
      <c r="AE31" s="122"/>
      <c r="AF31" s="122"/>
      <c r="AG31" s="122" t="e">
        <f>(AG30/AH30)*100</f>
        <v>#DIV/0!</v>
      </c>
      <c r="AH31" s="122"/>
      <c r="AI31" s="122"/>
      <c r="AJ31" s="122" t="e">
        <f>(AJ30/AK30)*100</f>
        <v>#DIV/0!</v>
      </c>
      <c r="AK31" s="122"/>
      <c r="AL31" s="122"/>
      <c r="AM31" s="122" t="e">
        <f>(AM30/AN30)*100</f>
        <v>#DIV/0!</v>
      </c>
      <c r="AN31" s="122"/>
      <c r="AO31" s="122"/>
      <c r="AP31" s="122" t="e">
        <f>(AP30/AQ30)*100</f>
        <v>#DIV/0!</v>
      </c>
      <c r="AQ31" s="122"/>
      <c r="AR31" s="122"/>
      <c r="AS31" s="122" t="e">
        <f>(AS30/AT30)*100</f>
        <v>#DIV/0!</v>
      </c>
      <c r="AT31" s="122"/>
      <c r="AU31" s="122"/>
    </row>
    <row r="32" spans="2:47" ht="18" customHeight="1">
      <c r="B32" s="280"/>
      <c r="C32" s="116">
        <v>13</v>
      </c>
      <c r="D32" s="267" t="s">
        <v>297</v>
      </c>
      <c r="E32" s="267" t="s">
        <v>295</v>
      </c>
      <c r="F32" s="110" t="s">
        <v>409</v>
      </c>
      <c r="G32" s="269" t="s">
        <v>296</v>
      </c>
      <c r="H32" s="270" t="s">
        <v>28</v>
      </c>
      <c r="I32" s="24">
        <v>0</v>
      </c>
      <c r="J32" s="294">
        <v>147</v>
      </c>
      <c r="K32" s="294"/>
      <c r="L32" s="24">
        <v>0</v>
      </c>
      <c r="M32" s="294">
        <v>151</v>
      </c>
      <c r="N32" s="294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>
      <c r="B33" s="280"/>
      <c r="C33" s="116"/>
      <c r="D33" s="268"/>
      <c r="E33" s="268"/>
      <c r="F33" s="110"/>
      <c r="G33" s="269"/>
      <c r="H33" s="270"/>
      <c r="I33" s="294">
        <f>I32/J32*100</f>
        <v>0</v>
      </c>
      <c r="J33" s="294"/>
      <c r="K33" s="294"/>
      <c r="L33" s="294">
        <f>L32/M32*100</f>
        <v>0</v>
      </c>
      <c r="M33" s="294"/>
      <c r="N33" s="294"/>
      <c r="O33" s="122" t="e">
        <f>(O32/P32)*100</f>
        <v>#DIV/0!</v>
      </c>
      <c r="P33" s="122"/>
      <c r="Q33" s="122"/>
      <c r="R33" s="122" t="e">
        <f>(R32/S32)*100</f>
        <v>#DIV/0!</v>
      </c>
      <c r="S33" s="122"/>
      <c r="T33" s="122"/>
      <c r="U33" s="122" t="e">
        <f>(U32/V32)*100</f>
        <v>#DIV/0!</v>
      </c>
      <c r="V33" s="122"/>
      <c r="W33" s="122"/>
      <c r="X33" s="122" t="e">
        <f>(X32/Y32)*100</f>
        <v>#DIV/0!</v>
      </c>
      <c r="Y33" s="122"/>
      <c r="Z33" s="122"/>
      <c r="AA33" s="122" t="e">
        <f>(AA32/AB32)*100</f>
        <v>#DIV/0!</v>
      </c>
      <c r="AB33" s="122"/>
      <c r="AC33" s="122"/>
      <c r="AD33" s="122" t="e">
        <f>(AD32/AE32)*100</f>
        <v>#DIV/0!</v>
      </c>
      <c r="AE33" s="122"/>
      <c r="AF33" s="122"/>
      <c r="AG33" s="122" t="e">
        <f>(AG32/AH32)*100</f>
        <v>#DIV/0!</v>
      </c>
      <c r="AH33" s="122"/>
      <c r="AI33" s="122"/>
      <c r="AJ33" s="122" t="e">
        <f>(AJ32/AK32)*100</f>
        <v>#DIV/0!</v>
      </c>
      <c r="AK33" s="122"/>
      <c r="AL33" s="122"/>
      <c r="AM33" s="122" t="e">
        <f>(AM32/AN32)*100</f>
        <v>#DIV/0!</v>
      </c>
      <c r="AN33" s="122"/>
      <c r="AO33" s="122"/>
      <c r="AP33" s="122" t="e">
        <f>(AP32/AQ32)*100</f>
        <v>#DIV/0!</v>
      </c>
      <c r="AQ33" s="122"/>
      <c r="AR33" s="122"/>
      <c r="AS33" s="122" t="e">
        <f>(AS32/AT32)*100</f>
        <v>#DIV/0!</v>
      </c>
      <c r="AT33" s="122"/>
      <c r="AU33" s="122"/>
    </row>
    <row r="34" spans="2:47" ht="18" customHeight="1">
      <c r="B34" s="280"/>
      <c r="C34" s="116">
        <v>14</v>
      </c>
      <c r="D34" s="104" t="s">
        <v>53</v>
      </c>
      <c r="E34" s="104" t="s">
        <v>54</v>
      </c>
      <c r="F34" s="237" t="s">
        <v>338</v>
      </c>
      <c r="G34" s="84" t="s">
        <v>55</v>
      </c>
      <c r="H34" s="190" t="s">
        <v>28</v>
      </c>
      <c r="I34" s="24">
        <v>6</v>
      </c>
      <c r="J34" s="294">
        <v>200</v>
      </c>
      <c r="K34" s="294"/>
      <c r="L34" s="24">
        <v>6</v>
      </c>
      <c r="M34" s="294">
        <v>250</v>
      </c>
      <c r="N34" s="294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>
      <c r="B35" s="281"/>
      <c r="C35" s="116"/>
      <c r="D35" s="263"/>
      <c r="E35" s="263"/>
      <c r="F35" s="264"/>
      <c r="G35" s="265"/>
      <c r="H35" s="266"/>
      <c r="I35" s="294">
        <f>I34/J34*100</f>
        <v>3</v>
      </c>
      <c r="J35" s="294"/>
      <c r="K35" s="294"/>
      <c r="L35" s="294">
        <f>L34/M34*100</f>
        <v>2.4</v>
      </c>
      <c r="M35" s="294"/>
      <c r="N35" s="294"/>
      <c r="O35" s="122" t="e">
        <f>(O34/P34)*100</f>
        <v>#DIV/0!</v>
      </c>
      <c r="P35" s="122"/>
      <c r="Q35" s="122"/>
      <c r="R35" s="122" t="e">
        <f>(R34/S34)*100</f>
        <v>#DIV/0!</v>
      </c>
      <c r="S35" s="122"/>
      <c r="T35" s="122"/>
      <c r="U35" s="122" t="e">
        <f>(U34/V34)*100</f>
        <v>#DIV/0!</v>
      </c>
      <c r="V35" s="122"/>
      <c r="W35" s="122"/>
      <c r="X35" s="122" t="e">
        <f>(X34/Y34)*100</f>
        <v>#DIV/0!</v>
      </c>
      <c r="Y35" s="122"/>
      <c r="Z35" s="122"/>
      <c r="AA35" s="122" t="e">
        <f>(AA34/AB34)*100</f>
        <v>#DIV/0!</v>
      </c>
      <c r="AB35" s="122"/>
      <c r="AC35" s="122"/>
      <c r="AD35" s="122" t="e">
        <f>(AD34/AE34)*100</f>
        <v>#DIV/0!</v>
      </c>
      <c r="AE35" s="122"/>
      <c r="AF35" s="122"/>
      <c r="AG35" s="122" t="e">
        <f>(AG34/AH34)*100</f>
        <v>#DIV/0!</v>
      </c>
      <c r="AH35" s="122"/>
      <c r="AI35" s="122"/>
      <c r="AJ35" s="122" t="e">
        <f>(AJ34/AK34)*100</f>
        <v>#DIV/0!</v>
      </c>
      <c r="AK35" s="122"/>
      <c r="AL35" s="122"/>
      <c r="AM35" s="122" t="e">
        <f>(AM34/AN34)*100</f>
        <v>#DIV/0!</v>
      </c>
      <c r="AN35" s="122"/>
      <c r="AO35" s="122"/>
      <c r="AP35" s="122" t="e">
        <f>(AP34/AQ34)*100</f>
        <v>#DIV/0!</v>
      </c>
      <c r="AQ35" s="122"/>
      <c r="AR35" s="122"/>
      <c r="AS35" s="122" t="e">
        <f>(AS34/AT34)*100</f>
        <v>#DIV/0!</v>
      </c>
      <c r="AT35" s="122"/>
      <c r="AU35" s="122"/>
    </row>
    <row r="36" spans="2:47" ht="18" customHeight="1">
      <c r="B36" s="262" t="s">
        <v>56</v>
      </c>
      <c r="C36" s="191">
        <v>15</v>
      </c>
      <c r="D36" s="257" t="s">
        <v>57</v>
      </c>
      <c r="E36" s="257" t="s">
        <v>58</v>
      </c>
      <c r="F36" s="104" t="s">
        <v>341</v>
      </c>
      <c r="G36" s="218">
        <v>0.85</v>
      </c>
      <c r="H36" s="260" t="s">
        <v>38</v>
      </c>
      <c r="I36" s="24">
        <v>202</v>
      </c>
      <c r="J36" s="294">
        <v>210</v>
      </c>
      <c r="K36" s="294"/>
      <c r="L36" s="24">
        <v>125</v>
      </c>
      <c r="M36" s="294">
        <v>128</v>
      </c>
      <c r="N36" s="294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>
      <c r="B37" s="262"/>
      <c r="C37" s="192"/>
      <c r="D37" s="258"/>
      <c r="E37" s="258"/>
      <c r="F37" s="104"/>
      <c r="G37" s="259"/>
      <c r="H37" s="261"/>
      <c r="I37" s="294">
        <f>I36/J36*100</f>
        <v>96.19047619047619</v>
      </c>
      <c r="J37" s="294"/>
      <c r="K37" s="294"/>
      <c r="L37" s="294">
        <f>L36/M36*100</f>
        <v>97.65625</v>
      </c>
      <c r="M37" s="294"/>
      <c r="N37" s="294"/>
      <c r="O37" s="122" t="e">
        <f>(O36/P36)*100</f>
        <v>#DIV/0!</v>
      </c>
      <c r="P37" s="122"/>
      <c r="Q37" s="122"/>
      <c r="R37" s="122" t="e">
        <f>(R36/S36)*100</f>
        <v>#DIV/0!</v>
      </c>
      <c r="S37" s="122"/>
      <c r="T37" s="122"/>
      <c r="U37" s="122" t="e">
        <f>(U36/V36)*100</f>
        <v>#DIV/0!</v>
      </c>
      <c r="V37" s="122"/>
      <c r="W37" s="122"/>
      <c r="X37" s="122" t="e">
        <f>(X36/Y36)*100</f>
        <v>#DIV/0!</v>
      </c>
      <c r="Y37" s="122"/>
      <c r="Z37" s="122"/>
      <c r="AA37" s="122" t="e">
        <f>(AA36/AB36)*100</f>
        <v>#DIV/0!</v>
      </c>
      <c r="AB37" s="122"/>
      <c r="AC37" s="122"/>
      <c r="AD37" s="122" t="e">
        <f>(AD36/AE36)*100</f>
        <v>#DIV/0!</v>
      </c>
      <c r="AE37" s="122"/>
      <c r="AF37" s="122"/>
      <c r="AG37" s="122" t="e">
        <f>(AG36/AH36)*100</f>
        <v>#DIV/0!</v>
      </c>
      <c r="AH37" s="122"/>
      <c r="AI37" s="122"/>
      <c r="AJ37" s="122" t="e">
        <f>(AJ36/AK36)*100</f>
        <v>#DIV/0!</v>
      </c>
      <c r="AK37" s="122"/>
      <c r="AL37" s="122"/>
      <c r="AM37" s="122" t="e">
        <f>(AM36/AN36)*100</f>
        <v>#DIV/0!</v>
      </c>
      <c r="AN37" s="122"/>
      <c r="AO37" s="122"/>
      <c r="AP37" s="122" t="e">
        <f>(AP36/AQ36)*100</f>
        <v>#DIV/0!</v>
      </c>
      <c r="AQ37" s="122"/>
      <c r="AR37" s="122"/>
      <c r="AS37" s="122" t="e">
        <f>(AS36/AT36)*100</f>
        <v>#DIV/0!</v>
      </c>
      <c r="AT37" s="122"/>
      <c r="AU37" s="122"/>
    </row>
    <row r="38" spans="2:47" ht="18" customHeight="1">
      <c r="B38" s="262"/>
      <c r="C38" s="191">
        <v>16</v>
      </c>
      <c r="D38" s="257" t="s">
        <v>420</v>
      </c>
      <c r="E38" s="257" t="s">
        <v>419</v>
      </c>
      <c r="F38" s="104"/>
      <c r="G38" s="218">
        <v>0.1</v>
      </c>
      <c r="H38" s="260" t="s">
        <v>38</v>
      </c>
      <c r="I38" s="24">
        <v>8</v>
      </c>
      <c r="J38" s="294">
        <v>391</v>
      </c>
      <c r="K38" s="294"/>
      <c r="L38" s="24">
        <v>6</v>
      </c>
      <c r="M38" s="294">
        <v>405</v>
      </c>
      <c r="N38" s="294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>
      <c r="B39" s="262"/>
      <c r="C39" s="192"/>
      <c r="D39" s="258"/>
      <c r="E39" s="258"/>
      <c r="F39" s="104"/>
      <c r="G39" s="259"/>
      <c r="H39" s="261"/>
      <c r="I39" s="294">
        <f>I38/J38*100</f>
        <v>2.0460358056265986</v>
      </c>
      <c r="J39" s="294"/>
      <c r="K39" s="294"/>
      <c r="L39" s="294">
        <f>L38/M38*100</f>
        <v>1.4814814814814816</v>
      </c>
      <c r="M39" s="294"/>
      <c r="N39" s="294"/>
      <c r="O39" s="122" t="e">
        <f>(O38/P38)*100</f>
        <v>#DIV/0!</v>
      </c>
      <c r="P39" s="122"/>
      <c r="Q39" s="122"/>
      <c r="R39" s="122" t="e">
        <f>(R38/S38)*100</f>
        <v>#DIV/0!</v>
      </c>
      <c r="S39" s="122"/>
      <c r="T39" s="122"/>
      <c r="U39" s="122" t="e">
        <f>(U38/V38)*100</f>
        <v>#DIV/0!</v>
      </c>
      <c r="V39" s="122"/>
      <c r="W39" s="122"/>
      <c r="X39" s="122" t="e">
        <f>(X38/Y38)*100</f>
        <v>#DIV/0!</v>
      </c>
      <c r="Y39" s="122"/>
      <c r="Z39" s="122"/>
      <c r="AA39" s="122" t="e">
        <f>(AA38/AB38)*100</f>
        <v>#DIV/0!</v>
      </c>
      <c r="AB39" s="122"/>
      <c r="AC39" s="122"/>
      <c r="AD39" s="122" t="e">
        <f>(AD38/AE38)*100</f>
        <v>#DIV/0!</v>
      </c>
      <c r="AE39" s="122"/>
      <c r="AF39" s="122"/>
      <c r="AG39" s="122" t="e">
        <f>(AG38/AH38)*100</f>
        <v>#DIV/0!</v>
      </c>
      <c r="AH39" s="122"/>
      <c r="AI39" s="122"/>
      <c r="AJ39" s="122" t="e">
        <f>(AJ38/AK38)*100</f>
        <v>#DIV/0!</v>
      </c>
      <c r="AK39" s="122"/>
      <c r="AL39" s="122"/>
      <c r="AM39" s="122" t="e">
        <f>(AM38/AN38)*100</f>
        <v>#DIV/0!</v>
      </c>
      <c r="AN39" s="122"/>
      <c r="AO39" s="122"/>
      <c r="AP39" s="122" t="e">
        <f>(AP38/AQ38)*100</f>
        <v>#DIV/0!</v>
      </c>
      <c r="AQ39" s="122"/>
      <c r="AR39" s="122"/>
      <c r="AS39" s="122" t="e">
        <f>(AS38/AT38)*100</f>
        <v>#DIV/0!</v>
      </c>
      <c r="AT39" s="122"/>
      <c r="AU39" s="122"/>
    </row>
    <row r="40" spans="2:47" ht="18" customHeight="1">
      <c r="B40" s="262"/>
      <c r="C40" s="191">
        <v>17</v>
      </c>
      <c r="D40" s="257" t="s">
        <v>421</v>
      </c>
      <c r="E40" s="257" t="s">
        <v>422</v>
      </c>
      <c r="F40" s="104"/>
      <c r="G40" s="218">
        <v>0.1</v>
      </c>
      <c r="H40" s="260" t="s">
        <v>38</v>
      </c>
      <c r="I40" s="24">
        <v>0</v>
      </c>
      <c r="J40" s="294">
        <v>2968</v>
      </c>
      <c r="K40" s="294"/>
      <c r="L40" s="24">
        <v>0</v>
      </c>
      <c r="M40" s="294">
        <v>2952</v>
      </c>
      <c r="N40" s="294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>
      <c r="B41" s="262"/>
      <c r="C41" s="192"/>
      <c r="D41" s="258"/>
      <c r="E41" s="258"/>
      <c r="F41" s="104"/>
      <c r="G41" s="259"/>
      <c r="H41" s="261"/>
      <c r="I41" s="294">
        <f>I40/J40*100</f>
        <v>0</v>
      </c>
      <c r="J41" s="294"/>
      <c r="K41" s="294"/>
      <c r="L41" s="294">
        <f>L40/M40*100</f>
        <v>0</v>
      </c>
      <c r="M41" s="294"/>
      <c r="N41" s="294"/>
      <c r="O41" s="122" t="e">
        <f>(O40/P40)*100</f>
        <v>#DIV/0!</v>
      </c>
      <c r="P41" s="122"/>
      <c r="Q41" s="122"/>
      <c r="R41" s="122" t="e">
        <f>(R40/S40)*100</f>
        <v>#DIV/0!</v>
      </c>
      <c r="S41" s="122"/>
      <c r="T41" s="122"/>
      <c r="U41" s="122" t="e">
        <f>(U40/V40)*100</f>
        <v>#DIV/0!</v>
      </c>
      <c r="V41" s="122"/>
      <c r="W41" s="122"/>
      <c r="X41" s="122" t="e">
        <f>(X40/Y40)*100</f>
        <v>#DIV/0!</v>
      </c>
      <c r="Y41" s="122"/>
      <c r="Z41" s="122"/>
      <c r="AA41" s="122" t="e">
        <f>(AA40/AB40)*100</f>
        <v>#DIV/0!</v>
      </c>
      <c r="AB41" s="122"/>
      <c r="AC41" s="122"/>
      <c r="AD41" s="122" t="e">
        <f>(AD40/AE40)*100</f>
        <v>#DIV/0!</v>
      </c>
      <c r="AE41" s="122"/>
      <c r="AF41" s="122"/>
      <c r="AG41" s="122" t="e">
        <f>(AG40/AH40)*100</f>
        <v>#DIV/0!</v>
      </c>
      <c r="AH41" s="122"/>
      <c r="AI41" s="122"/>
      <c r="AJ41" s="122" t="e">
        <f>(AJ40/AK40)*100</f>
        <v>#DIV/0!</v>
      </c>
      <c r="AK41" s="122"/>
      <c r="AL41" s="122"/>
      <c r="AM41" s="122" t="e">
        <f>(AM40/AN40)*100</f>
        <v>#DIV/0!</v>
      </c>
      <c r="AN41" s="122"/>
      <c r="AO41" s="122"/>
      <c r="AP41" s="122" t="e">
        <f>(AP40/AQ40)*100</f>
        <v>#DIV/0!</v>
      </c>
      <c r="AQ41" s="122"/>
      <c r="AR41" s="122"/>
      <c r="AS41" s="122" t="e">
        <f>(AS40/AT40)*100</f>
        <v>#DIV/0!</v>
      </c>
      <c r="AT41" s="122"/>
      <c r="AU41" s="122"/>
    </row>
    <row r="42" spans="2:47" ht="18" customHeight="1">
      <c r="B42" s="262"/>
      <c r="C42" s="116">
        <v>18</v>
      </c>
      <c r="D42" s="104" t="s">
        <v>59</v>
      </c>
      <c r="E42" s="104" t="s">
        <v>60</v>
      </c>
      <c r="F42" s="104"/>
      <c r="G42" s="78">
        <v>1</v>
      </c>
      <c r="H42" s="190" t="s">
        <v>38</v>
      </c>
      <c r="I42" s="24">
        <v>699</v>
      </c>
      <c r="J42" s="294">
        <v>520</v>
      </c>
      <c r="K42" s="294"/>
      <c r="L42" s="24">
        <v>421</v>
      </c>
      <c r="M42" s="294">
        <v>500</v>
      </c>
      <c r="N42" s="294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>
      <c r="B43" s="262"/>
      <c r="C43" s="116"/>
      <c r="D43" s="104"/>
      <c r="E43" s="104"/>
      <c r="F43" s="104"/>
      <c r="G43" s="73"/>
      <c r="H43" s="190"/>
      <c r="I43" s="294">
        <f>I42/J42*100</f>
        <v>134.42307692307693</v>
      </c>
      <c r="J43" s="294"/>
      <c r="K43" s="294"/>
      <c r="L43" s="294">
        <f>L42/M42*100</f>
        <v>84.2</v>
      </c>
      <c r="M43" s="294"/>
      <c r="N43" s="294"/>
      <c r="O43" s="122" t="e">
        <f>(O42/P42)*100</f>
        <v>#DIV/0!</v>
      </c>
      <c r="P43" s="122"/>
      <c r="Q43" s="122"/>
      <c r="R43" s="122" t="e">
        <f>(R42/S42)*100</f>
        <v>#DIV/0!</v>
      </c>
      <c r="S43" s="122"/>
      <c r="T43" s="122"/>
      <c r="U43" s="122" t="e">
        <f>(U42/V42)*100</f>
        <v>#DIV/0!</v>
      </c>
      <c r="V43" s="122"/>
      <c r="W43" s="122"/>
      <c r="X43" s="122" t="e">
        <f>(X42/Y42)*100</f>
        <v>#DIV/0!</v>
      </c>
      <c r="Y43" s="122"/>
      <c r="Z43" s="122"/>
      <c r="AA43" s="122" t="e">
        <f>(AA42/AB42)*100</f>
        <v>#DIV/0!</v>
      </c>
      <c r="AB43" s="122"/>
      <c r="AC43" s="122"/>
      <c r="AD43" s="122" t="e">
        <f>(AD42/AE42)*100</f>
        <v>#DIV/0!</v>
      </c>
      <c r="AE43" s="122"/>
      <c r="AF43" s="122"/>
      <c r="AG43" s="122" t="e">
        <f>(AG42/AH42)*100</f>
        <v>#DIV/0!</v>
      </c>
      <c r="AH43" s="122"/>
      <c r="AI43" s="122"/>
      <c r="AJ43" s="122" t="e">
        <f>(AJ42/AK42)*100</f>
        <v>#DIV/0!</v>
      </c>
      <c r="AK43" s="122"/>
      <c r="AL43" s="122"/>
      <c r="AM43" s="122" t="e">
        <f>(AM42/AN42)*100</f>
        <v>#DIV/0!</v>
      </c>
      <c r="AN43" s="122"/>
      <c r="AO43" s="122"/>
      <c r="AP43" s="122" t="e">
        <f>(AP42/AQ42)*100</f>
        <v>#DIV/0!</v>
      </c>
      <c r="AQ43" s="122"/>
      <c r="AR43" s="122"/>
      <c r="AS43" s="122" t="e">
        <f>(AS42/AT42)*100</f>
        <v>#DIV/0!</v>
      </c>
      <c r="AT43" s="122"/>
      <c r="AU43" s="122"/>
    </row>
    <row r="44" spans="2:47" ht="18" customHeight="1">
      <c r="B44" s="262"/>
      <c r="C44" s="116">
        <v>19</v>
      </c>
      <c r="D44" s="253" t="s">
        <v>61</v>
      </c>
      <c r="E44" s="253" t="s">
        <v>62</v>
      </c>
      <c r="F44" s="104"/>
      <c r="G44" s="255">
        <v>0.95</v>
      </c>
      <c r="H44" s="221" t="s">
        <v>38</v>
      </c>
      <c r="I44" s="24">
        <v>60</v>
      </c>
      <c r="J44" s="294">
        <v>60</v>
      </c>
      <c r="K44" s="294"/>
      <c r="L44" s="24">
        <v>47</v>
      </c>
      <c r="M44" s="294">
        <v>47</v>
      </c>
      <c r="N44" s="294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>
      <c r="B45" s="262"/>
      <c r="C45" s="116"/>
      <c r="D45" s="254"/>
      <c r="E45" s="254"/>
      <c r="F45" s="104"/>
      <c r="G45" s="256"/>
      <c r="H45" s="221"/>
      <c r="I45" s="294">
        <f>I44/J44*100</f>
        <v>100</v>
      </c>
      <c r="J45" s="294"/>
      <c r="K45" s="294"/>
      <c r="L45" s="294">
        <f>L44/M44*100</f>
        <v>100</v>
      </c>
      <c r="M45" s="294"/>
      <c r="N45" s="294"/>
      <c r="O45" s="122" t="e">
        <f>(O44/P44)*100</f>
        <v>#DIV/0!</v>
      </c>
      <c r="P45" s="122"/>
      <c r="Q45" s="122"/>
      <c r="R45" s="122" t="e">
        <f>(R44/S44)*100</f>
        <v>#DIV/0!</v>
      </c>
      <c r="S45" s="122"/>
      <c r="T45" s="122"/>
      <c r="U45" s="122" t="e">
        <f>(U44/V44)*100</f>
        <v>#DIV/0!</v>
      </c>
      <c r="V45" s="122"/>
      <c r="W45" s="122"/>
      <c r="X45" s="122" t="e">
        <f>(X44/Y44)*100</f>
        <v>#DIV/0!</v>
      </c>
      <c r="Y45" s="122"/>
      <c r="Z45" s="122"/>
      <c r="AA45" s="122" t="e">
        <f>(AA44/AB44)*100</f>
        <v>#DIV/0!</v>
      </c>
      <c r="AB45" s="122"/>
      <c r="AC45" s="122"/>
      <c r="AD45" s="122" t="e">
        <f>(AD44/AE44)*100</f>
        <v>#DIV/0!</v>
      </c>
      <c r="AE45" s="122"/>
      <c r="AF45" s="122"/>
      <c r="AG45" s="122" t="e">
        <f>(AG44/AH44)*100</f>
        <v>#DIV/0!</v>
      </c>
      <c r="AH45" s="122"/>
      <c r="AI45" s="122"/>
      <c r="AJ45" s="122" t="e">
        <f>(AJ44/AK44)*100</f>
        <v>#DIV/0!</v>
      </c>
      <c r="AK45" s="122"/>
      <c r="AL45" s="122"/>
      <c r="AM45" s="122" t="e">
        <f>(AM44/AN44)*100</f>
        <v>#DIV/0!</v>
      </c>
      <c r="AN45" s="122"/>
      <c r="AO45" s="122"/>
      <c r="AP45" s="122" t="e">
        <f>(AP44/AQ44)*100</f>
        <v>#DIV/0!</v>
      </c>
      <c r="AQ45" s="122"/>
      <c r="AR45" s="122"/>
      <c r="AS45" s="122" t="e">
        <f>(AS44/AT44)*100</f>
        <v>#DIV/0!</v>
      </c>
      <c r="AT45" s="122"/>
      <c r="AU45" s="122"/>
    </row>
    <row r="46" spans="2:47" ht="18" customHeight="1">
      <c r="B46" s="250" t="s">
        <v>65</v>
      </c>
      <c r="C46" s="116">
        <v>20</v>
      </c>
      <c r="D46" s="104" t="s">
        <v>66</v>
      </c>
      <c r="E46" s="104" t="s">
        <v>67</v>
      </c>
      <c r="F46" s="229" t="s">
        <v>342</v>
      </c>
      <c r="G46" s="113"/>
      <c r="H46" s="190" t="s">
        <v>38</v>
      </c>
      <c r="I46" s="24">
        <v>483</v>
      </c>
      <c r="J46" s="294">
        <v>2968</v>
      </c>
      <c r="K46" s="294"/>
      <c r="L46" s="24">
        <v>499</v>
      </c>
      <c r="M46" s="294">
        <v>2952</v>
      </c>
      <c r="N46" s="294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>
      <c r="B47" s="251"/>
      <c r="C47" s="116"/>
      <c r="D47" s="104"/>
      <c r="E47" s="104"/>
      <c r="F47" s="104"/>
      <c r="G47" s="113"/>
      <c r="H47" s="190"/>
      <c r="I47" s="294">
        <f>I46/J46*100</f>
        <v>16.273584905660378</v>
      </c>
      <c r="J47" s="294"/>
      <c r="K47" s="294"/>
      <c r="L47" s="294">
        <f>L46/M46*100</f>
        <v>16.903794037940379</v>
      </c>
      <c r="M47" s="294"/>
      <c r="N47" s="294"/>
      <c r="O47" s="122" t="e">
        <f>(O46/P46)*100</f>
        <v>#DIV/0!</v>
      </c>
      <c r="P47" s="122"/>
      <c r="Q47" s="122"/>
      <c r="R47" s="122" t="e">
        <f>(R46/S46)*100</f>
        <v>#DIV/0!</v>
      </c>
      <c r="S47" s="122"/>
      <c r="T47" s="122"/>
      <c r="U47" s="122" t="e">
        <f>(U46/V46)*100</f>
        <v>#DIV/0!</v>
      </c>
      <c r="V47" s="122"/>
      <c r="W47" s="122"/>
      <c r="X47" s="122" t="e">
        <f>(X46/Y46)*100</f>
        <v>#DIV/0!</v>
      </c>
      <c r="Y47" s="122"/>
      <c r="Z47" s="122"/>
      <c r="AA47" s="122" t="e">
        <f>(AA46/AB46)*100</f>
        <v>#DIV/0!</v>
      </c>
      <c r="AB47" s="122"/>
      <c r="AC47" s="122"/>
      <c r="AD47" s="122" t="e">
        <f>(AD46/AE46)*100</f>
        <v>#DIV/0!</v>
      </c>
      <c r="AE47" s="122"/>
      <c r="AF47" s="122"/>
      <c r="AG47" s="122" t="e">
        <f>(AG46/AH46)*100</f>
        <v>#DIV/0!</v>
      </c>
      <c r="AH47" s="122"/>
      <c r="AI47" s="122"/>
      <c r="AJ47" s="122" t="e">
        <f>(AJ46/AK46)*100</f>
        <v>#DIV/0!</v>
      </c>
      <c r="AK47" s="122"/>
      <c r="AL47" s="122"/>
      <c r="AM47" s="122" t="e">
        <f>(AM46/AN46)*100</f>
        <v>#DIV/0!</v>
      </c>
      <c r="AN47" s="122"/>
      <c r="AO47" s="122"/>
      <c r="AP47" s="122" t="e">
        <f>(AP46/AQ46)*100</f>
        <v>#DIV/0!</v>
      </c>
      <c r="AQ47" s="122"/>
      <c r="AR47" s="122"/>
      <c r="AS47" s="122" t="e">
        <f>(AS46/AT46)*100</f>
        <v>#DIV/0!</v>
      </c>
      <c r="AT47" s="122"/>
      <c r="AU47" s="122"/>
    </row>
    <row r="48" spans="2:47" ht="18" customHeight="1">
      <c r="B48" s="251"/>
      <c r="C48" s="116">
        <v>21</v>
      </c>
      <c r="D48" s="104" t="s">
        <v>68</v>
      </c>
      <c r="E48" s="104" t="s">
        <v>427</v>
      </c>
      <c r="F48" s="104" t="s">
        <v>343</v>
      </c>
      <c r="G48" s="78">
        <v>0.8</v>
      </c>
      <c r="H48" s="190" t="s">
        <v>28</v>
      </c>
      <c r="I48" s="24">
        <v>83</v>
      </c>
      <c r="J48" s="294">
        <v>132</v>
      </c>
      <c r="K48" s="294"/>
      <c r="L48" s="24">
        <v>83</v>
      </c>
      <c r="M48" s="294">
        <v>132</v>
      </c>
      <c r="N48" s="294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>
      <c r="B49" s="251"/>
      <c r="C49" s="116"/>
      <c r="D49" s="104"/>
      <c r="E49" s="104"/>
      <c r="F49" s="104"/>
      <c r="G49" s="73"/>
      <c r="H49" s="190"/>
      <c r="I49" s="294">
        <f>I48/J48*100</f>
        <v>62.878787878787875</v>
      </c>
      <c r="J49" s="294"/>
      <c r="K49" s="294"/>
      <c r="L49" s="294">
        <f>L48/M48*100</f>
        <v>62.878787878787875</v>
      </c>
      <c r="M49" s="294"/>
      <c r="N49" s="294"/>
      <c r="O49" s="122" t="e">
        <f>(O48/P48)*100</f>
        <v>#DIV/0!</v>
      </c>
      <c r="P49" s="122"/>
      <c r="Q49" s="122"/>
      <c r="R49" s="122" t="e">
        <f>(R48/S48)*100</f>
        <v>#DIV/0!</v>
      </c>
      <c r="S49" s="122"/>
      <c r="T49" s="122"/>
      <c r="U49" s="122" t="e">
        <f>(U48/V48)*100</f>
        <v>#DIV/0!</v>
      </c>
      <c r="V49" s="122"/>
      <c r="W49" s="122"/>
      <c r="X49" s="122" t="e">
        <f>(X48/Y48)*100</f>
        <v>#DIV/0!</v>
      </c>
      <c r="Y49" s="122"/>
      <c r="Z49" s="122"/>
      <c r="AA49" s="122" t="e">
        <f>(AA48/AB48)*100</f>
        <v>#DIV/0!</v>
      </c>
      <c r="AB49" s="122"/>
      <c r="AC49" s="122"/>
      <c r="AD49" s="122" t="e">
        <f>(AD48/AE48)*100</f>
        <v>#DIV/0!</v>
      </c>
      <c r="AE49" s="122"/>
      <c r="AF49" s="122"/>
      <c r="AG49" s="122" t="e">
        <f>(AG48/AH48)*100</f>
        <v>#DIV/0!</v>
      </c>
      <c r="AH49" s="122"/>
      <c r="AI49" s="122"/>
      <c r="AJ49" s="122" t="e">
        <f>(AJ48/AK48)*100</f>
        <v>#DIV/0!</v>
      </c>
      <c r="AK49" s="122"/>
      <c r="AL49" s="122"/>
      <c r="AM49" s="122" t="e">
        <f>(AM48/AN48)*100</f>
        <v>#DIV/0!</v>
      </c>
      <c r="AN49" s="122"/>
      <c r="AO49" s="122"/>
      <c r="AP49" s="122" t="e">
        <f>(AP48/AQ48)*100</f>
        <v>#DIV/0!</v>
      </c>
      <c r="AQ49" s="122"/>
      <c r="AR49" s="122"/>
      <c r="AS49" s="122" t="e">
        <f>(AS48/AT48)*100</f>
        <v>#DIV/0!</v>
      </c>
      <c r="AT49" s="122"/>
      <c r="AU49" s="122"/>
    </row>
    <row r="50" spans="2:47" ht="18" customHeight="1">
      <c r="B50" s="251"/>
      <c r="C50" s="116">
        <v>22</v>
      </c>
      <c r="D50" s="104" t="s">
        <v>73</v>
      </c>
      <c r="E50" s="110" t="s">
        <v>74</v>
      </c>
      <c r="F50" s="110" t="s">
        <v>344</v>
      </c>
      <c r="G50" s="252"/>
      <c r="H50" s="190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51"/>
      <c r="C51" s="116"/>
      <c r="D51" s="104"/>
      <c r="E51" s="110"/>
      <c r="F51" s="110"/>
      <c r="G51" s="252"/>
      <c r="H51" s="190"/>
      <c r="I51" s="294">
        <f>I50/(J50*K50)</f>
        <v>3.4471544715447155</v>
      </c>
      <c r="J51" s="294"/>
      <c r="K51" s="294"/>
      <c r="L51" s="294">
        <f>L50/(M50*N50)</f>
        <v>3.4285714285714284</v>
      </c>
      <c r="M51" s="294"/>
      <c r="N51" s="294"/>
      <c r="O51" s="122" t="e">
        <f>O50/(P50*Q50)</f>
        <v>#DIV/0!</v>
      </c>
      <c r="P51" s="122"/>
      <c r="Q51" s="122"/>
      <c r="R51" s="122" t="e">
        <f>R50/(S50*T50)</f>
        <v>#DIV/0!</v>
      </c>
      <c r="S51" s="122"/>
      <c r="T51" s="122"/>
      <c r="U51" s="122" t="e">
        <f>U50/(V50*W50)</f>
        <v>#DIV/0!</v>
      </c>
      <c r="V51" s="122"/>
      <c r="W51" s="122"/>
      <c r="X51" s="122" t="e">
        <f>X50/(Y50*Z50)</f>
        <v>#DIV/0!</v>
      </c>
      <c r="Y51" s="122"/>
      <c r="Z51" s="122"/>
      <c r="AA51" s="122" t="e">
        <f>AA50/(AB50*AC50)</f>
        <v>#DIV/0!</v>
      </c>
      <c r="AB51" s="122"/>
      <c r="AC51" s="122"/>
      <c r="AD51" s="122" t="e">
        <f>AD50/(AE50*AF50)</f>
        <v>#DIV/0!</v>
      </c>
      <c r="AE51" s="122"/>
      <c r="AF51" s="122"/>
      <c r="AG51" s="122" t="e">
        <f>AG50/(AH50*AI50)</f>
        <v>#DIV/0!</v>
      </c>
      <c r="AH51" s="122"/>
      <c r="AI51" s="122"/>
      <c r="AJ51" s="122" t="e">
        <f>AJ50/(AK50*AL50)</f>
        <v>#DIV/0!</v>
      </c>
      <c r="AK51" s="122"/>
      <c r="AL51" s="122"/>
      <c r="AM51" s="122" t="e">
        <f>AM50/(AN50*AO50)</f>
        <v>#DIV/0!</v>
      </c>
      <c r="AN51" s="122"/>
      <c r="AO51" s="122"/>
      <c r="AP51" s="122" t="e">
        <f>AP50/(AQ50*AR50)</f>
        <v>#DIV/0!</v>
      </c>
      <c r="AQ51" s="122"/>
      <c r="AR51" s="122"/>
      <c r="AS51" s="122" t="e">
        <f>AS50/(AT50*AU50)</f>
        <v>#DIV/0!</v>
      </c>
      <c r="AT51" s="122"/>
      <c r="AU51" s="122"/>
    </row>
    <row r="52" spans="2:47" ht="18" customHeight="1">
      <c r="B52" s="251"/>
      <c r="C52" s="116">
        <v>23</v>
      </c>
      <c r="D52" s="104" t="s">
        <v>79</v>
      </c>
      <c r="E52" s="110" t="s">
        <v>80</v>
      </c>
      <c r="F52" s="249" t="s">
        <v>345</v>
      </c>
      <c r="G52" s="121">
        <v>15</v>
      </c>
      <c r="H52" s="190" t="s">
        <v>38</v>
      </c>
      <c r="I52" s="24">
        <v>581</v>
      </c>
      <c r="J52" s="294">
        <v>29</v>
      </c>
      <c r="K52" s="294"/>
      <c r="L52" s="24">
        <v>709</v>
      </c>
      <c r="M52" s="294">
        <v>29</v>
      </c>
      <c r="N52" s="294"/>
      <c r="O52" s="176"/>
      <c r="P52" s="177"/>
      <c r="Q52" s="178"/>
      <c r="R52" s="176"/>
      <c r="S52" s="177"/>
      <c r="T52" s="178"/>
      <c r="U52" s="176"/>
      <c r="V52" s="177"/>
      <c r="W52" s="178"/>
      <c r="X52" s="176"/>
      <c r="Y52" s="177"/>
      <c r="Z52" s="178"/>
      <c r="AA52" s="176"/>
      <c r="AB52" s="177"/>
      <c r="AC52" s="178"/>
      <c r="AD52" s="176"/>
      <c r="AE52" s="177"/>
      <c r="AF52" s="178"/>
      <c r="AG52" s="176"/>
      <c r="AH52" s="177"/>
      <c r="AI52" s="178"/>
      <c r="AJ52" s="176"/>
      <c r="AK52" s="177"/>
      <c r="AL52" s="178"/>
      <c r="AM52" s="176"/>
      <c r="AN52" s="177"/>
      <c r="AO52" s="178"/>
      <c r="AP52" s="176"/>
      <c r="AQ52" s="177"/>
      <c r="AR52" s="178"/>
      <c r="AS52" s="176"/>
      <c r="AT52" s="177"/>
      <c r="AU52" s="178"/>
    </row>
    <row r="53" spans="2:47" ht="18" customHeight="1">
      <c r="B53" s="251"/>
      <c r="C53" s="116"/>
      <c r="D53" s="104"/>
      <c r="E53" s="110"/>
      <c r="F53" s="110"/>
      <c r="G53" s="121"/>
      <c r="H53" s="190"/>
      <c r="I53" s="294">
        <f>I52/J52</f>
        <v>20.03448275862069</v>
      </c>
      <c r="J53" s="294"/>
      <c r="K53" s="294"/>
      <c r="L53" s="294">
        <f>L52/M52</f>
        <v>24.448275862068964</v>
      </c>
      <c r="M53" s="294"/>
      <c r="N53" s="294"/>
      <c r="O53" s="179"/>
      <c r="P53" s="180"/>
      <c r="Q53" s="181"/>
      <c r="R53" s="179"/>
      <c r="S53" s="180"/>
      <c r="T53" s="181"/>
      <c r="U53" s="179"/>
      <c r="V53" s="180"/>
      <c r="W53" s="181"/>
      <c r="X53" s="179"/>
      <c r="Y53" s="180"/>
      <c r="Z53" s="181"/>
      <c r="AA53" s="179"/>
      <c r="AB53" s="180"/>
      <c r="AC53" s="181"/>
      <c r="AD53" s="179"/>
      <c r="AE53" s="180"/>
      <c r="AF53" s="181"/>
      <c r="AG53" s="179"/>
      <c r="AH53" s="180"/>
      <c r="AI53" s="181"/>
      <c r="AJ53" s="179"/>
      <c r="AK53" s="180"/>
      <c r="AL53" s="181"/>
      <c r="AM53" s="179"/>
      <c r="AN53" s="180"/>
      <c r="AO53" s="181"/>
      <c r="AP53" s="179"/>
      <c r="AQ53" s="180"/>
      <c r="AR53" s="181"/>
      <c r="AS53" s="179"/>
      <c r="AT53" s="180"/>
      <c r="AU53" s="181"/>
    </row>
    <row r="54" spans="2:47" ht="18" customHeight="1">
      <c r="B54" s="251"/>
      <c r="C54" s="116">
        <v>24</v>
      </c>
      <c r="D54" s="104" t="s">
        <v>300</v>
      </c>
      <c r="E54" s="104" t="s">
        <v>82</v>
      </c>
      <c r="F54" s="104" t="s">
        <v>346</v>
      </c>
      <c r="G54" s="78">
        <v>0.85</v>
      </c>
      <c r="H54" s="190" t="s">
        <v>28</v>
      </c>
      <c r="I54" s="24">
        <v>1378</v>
      </c>
      <c r="J54" s="294">
        <v>1916</v>
      </c>
      <c r="K54" s="294"/>
      <c r="L54" s="24">
        <v>1854</v>
      </c>
      <c r="M54" s="294">
        <v>2343</v>
      </c>
      <c r="N54" s="294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>
      <c r="B55" s="251"/>
      <c r="C55" s="116"/>
      <c r="D55" s="104"/>
      <c r="E55" s="104"/>
      <c r="F55" s="104"/>
      <c r="G55" s="73"/>
      <c r="H55" s="190"/>
      <c r="I55" s="294">
        <f>I54/J54*100</f>
        <v>71.920668058455121</v>
      </c>
      <c r="J55" s="294"/>
      <c r="K55" s="294"/>
      <c r="L55" s="294">
        <f>L54/M54*100</f>
        <v>79.129321382842505</v>
      </c>
      <c r="M55" s="294"/>
      <c r="N55" s="294"/>
      <c r="O55" s="122" t="e">
        <f>(O54/P54)*100</f>
        <v>#DIV/0!</v>
      </c>
      <c r="P55" s="122"/>
      <c r="Q55" s="122"/>
      <c r="R55" s="122" t="e">
        <f>(R54/S54)*100</f>
        <v>#DIV/0!</v>
      </c>
      <c r="S55" s="122"/>
      <c r="T55" s="122"/>
      <c r="U55" s="122" t="e">
        <f>(U54/V54)*100</f>
        <v>#DIV/0!</v>
      </c>
      <c r="V55" s="122"/>
      <c r="W55" s="122"/>
      <c r="X55" s="122" t="e">
        <f>(X54/Y54)*100</f>
        <v>#DIV/0!</v>
      </c>
      <c r="Y55" s="122"/>
      <c r="Z55" s="122"/>
      <c r="AA55" s="122" t="e">
        <f>(AA54/AB54)*100</f>
        <v>#DIV/0!</v>
      </c>
      <c r="AB55" s="122"/>
      <c r="AC55" s="122"/>
      <c r="AD55" s="122" t="e">
        <f>(AD54/AE54)*100</f>
        <v>#DIV/0!</v>
      </c>
      <c r="AE55" s="122"/>
      <c r="AF55" s="122"/>
      <c r="AG55" s="122" t="e">
        <f>(AG54/AH54)*100</f>
        <v>#DIV/0!</v>
      </c>
      <c r="AH55" s="122"/>
      <c r="AI55" s="122"/>
      <c r="AJ55" s="122" t="e">
        <f>(AJ54/AK54)*100</f>
        <v>#DIV/0!</v>
      </c>
      <c r="AK55" s="122"/>
      <c r="AL55" s="122"/>
      <c r="AM55" s="122" t="e">
        <f>(AM54/AN54)*100</f>
        <v>#DIV/0!</v>
      </c>
      <c r="AN55" s="122"/>
      <c r="AO55" s="122"/>
      <c r="AP55" s="122" t="e">
        <f>(AP54/AQ54)*100</f>
        <v>#DIV/0!</v>
      </c>
      <c r="AQ55" s="122"/>
      <c r="AR55" s="122"/>
      <c r="AS55" s="122" t="e">
        <f>(AS54/AT54)*100</f>
        <v>#DIV/0!</v>
      </c>
      <c r="AT55" s="122"/>
      <c r="AU55" s="122"/>
    </row>
    <row r="56" spans="2:47" ht="18" customHeight="1">
      <c r="B56" s="251"/>
      <c r="C56" s="116">
        <v>25</v>
      </c>
      <c r="D56" s="110" t="s">
        <v>83</v>
      </c>
      <c r="E56" s="110" t="s">
        <v>84</v>
      </c>
      <c r="F56" s="110" t="s">
        <v>347</v>
      </c>
      <c r="G56" s="73" t="s">
        <v>72</v>
      </c>
      <c r="H56" s="221" t="s">
        <v>38</v>
      </c>
      <c r="I56" s="24">
        <v>62</v>
      </c>
      <c r="J56" s="294">
        <v>581</v>
      </c>
      <c r="K56" s="294"/>
      <c r="L56" s="24">
        <v>34</v>
      </c>
      <c r="M56" s="294">
        <v>709</v>
      </c>
      <c r="N56" s="294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>
      <c r="B57" s="251"/>
      <c r="C57" s="116"/>
      <c r="D57" s="110"/>
      <c r="E57" s="110"/>
      <c r="F57" s="110"/>
      <c r="G57" s="73"/>
      <c r="H57" s="221"/>
      <c r="I57" s="294">
        <f>I56/J56*100</f>
        <v>10.671256454388985</v>
      </c>
      <c r="J57" s="294"/>
      <c r="K57" s="294"/>
      <c r="L57" s="294">
        <f>L56/M56*100</f>
        <v>4.7954866008462629</v>
      </c>
      <c r="M57" s="294"/>
      <c r="N57" s="294"/>
      <c r="O57" s="122" t="e">
        <f>(O56/P56)*100</f>
        <v>#DIV/0!</v>
      </c>
      <c r="P57" s="122"/>
      <c r="Q57" s="122"/>
      <c r="R57" s="122" t="e">
        <f>(R56/S56)*100</f>
        <v>#DIV/0!</v>
      </c>
      <c r="S57" s="122"/>
      <c r="T57" s="122"/>
      <c r="U57" s="122" t="e">
        <f>(U56/V56)*100</f>
        <v>#DIV/0!</v>
      </c>
      <c r="V57" s="122"/>
      <c r="W57" s="122"/>
      <c r="X57" s="122" t="e">
        <f>(X56/Y56)*100</f>
        <v>#DIV/0!</v>
      </c>
      <c r="Y57" s="122"/>
      <c r="Z57" s="122"/>
      <c r="AA57" s="122" t="e">
        <f>(AA56/AB56)*100</f>
        <v>#DIV/0!</v>
      </c>
      <c r="AB57" s="122"/>
      <c r="AC57" s="122"/>
      <c r="AD57" s="122" t="e">
        <f>(AD56/AE56)*100</f>
        <v>#DIV/0!</v>
      </c>
      <c r="AE57" s="122"/>
      <c r="AF57" s="122"/>
      <c r="AG57" s="122" t="e">
        <f>(AG56/AH56)*100</f>
        <v>#DIV/0!</v>
      </c>
      <c r="AH57" s="122"/>
      <c r="AI57" s="122"/>
      <c r="AJ57" s="122" t="e">
        <f>(AJ56/AK56)*100</f>
        <v>#DIV/0!</v>
      </c>
      <c r="AK57" s="122"/>
      <c r="AL57" s="122"/>
      <c r="AM57" s="122" t="e">
        <f>(AM56/AN56)*100</f>
        <v>#DIV/0!</v>
      </c>
      <c r="AN57" s="122"/>
      <c r="AO57" s="122"/>
      <c r="AP57" s="122" t="e">
        <f>(AP56/AQ56)*100</f>
        <v>#DIV/0!</v>
      </c>
      <c r="AQ57" s="122"/>
      <c r="AR57" s="122"/>
      <c r="AS57" s="122" t="e">
        <f>(AS56/AT56)*100</f>
        <v>#DIV/0!</v>
      </c>
      <c r="AT57" s="122"/>
      <c r="AU57" s="122"/>
    </row>
    <row r="58" spans="2:47" ht="18" customHeight="1">
      <c r="B58" s="247" t="s">
        <v>86</v>
      </c>
      <c r="C58" s="116">
        <v>26</v>
      </c>
      <c r="D58" s="104" t="s">
        <v>301</v>
      </c>
      <c r="E58" s="104" t="s">
        <v>88</v>
      </c>
      <c r="F58" s="249" t="s">
        <v>348</v>
      </c>
      <c r="G58" s="86">
        <v>1</v>
      </c>
      <c r="H58" s="190" t="s">
        <v>28</v>
      </c>
      <c r="I58" s="24">
        <v>855</v>
      </c>
      <c r="J58" s="294">
        <v>855</v>
      </c>
      <c r="K58" s="294"/>
      <c r="L58" s="24">
        <v>815</v>
      </c>
      <c r="M58" s="294">
        <v>815</v>
      </c>
      <c r="N58" s="294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>
      <c r="B59" s="248"/>
      <c r="C59" s="116"/>
      <c r="D59" s="104"/>
      <c r="E59" s="104"/>
      <c r="F59" s="110"/>
      <c r="G59" s="84"/>
      <c r="H59" s="190"/>
      <c r="I59" s="294">
        <f>I58/J58*100</f>
        <v>100</v>
      </c>
      <c r="J59" s="294"/>
      <c r="K59" s="294"/>
      <c r="L59" s="294">
        <f>L58/M58*100</f>
        <v>100</v>
      </c>
      <c r="M59" s="294"/>
      <c r="N59" s="294"/>
      <c r="O59" s="122" t="e">
        <f>(O58/P58)*100</f>
        <v>#DIV/0!</v>
      </c>
      <c r="P59" s="122"/>
      <c r="Q59" s="122"/>
      <c r="R59" s="122" t="e">
        <f>(R58/S58)*100</f>
        <v>#DIV/0!</v>
      </c>
      <c r="S59" s="122"/>
      <c r="T59" s="122"/>
      <c r="U59" s="122" t="e">
        <f>(U58/V58)*100</f>
        <v>#DIV/0!</v>
      </c>
      <c r="V59" s="122"/>
      <c r="W59" s="122"/>
      <c r="X59" s="122" t="e">
        <f>(X58/Y58)*100</f>
        <v>#DIV/0!</v>
      </c>
      <c r="Y59" s="122"/>
      <c r="Z59" s="122"/>
      <c r="AA59" s="122" t="e">
        <f>(AA58/AB58)*100</f>
        <v>#DIV/0!</v>
      </c>
      <c r="AB59" s="122"/>
      <c r="AC59" s="122"/>
      <c r="AD59" s="122" t="e">
        <f>(AD58/AE58)*100</f>
        <v>#DIV/0!</v>
      </c>
      <c r="AE59" s="122"/>
      <c r="AF59" s="122"/>
      <c r="AG59" s="122" t="e">
        <f>(AG58/AH58)*100</f>
        <v>#DIV/0!</v>
      </c>
      <c r="AH59" s="122"/>
      <c r="AI59" s="122"/>
      <c r="AJ59" s="122" t="e">
        <f>(AJ58/AK58)*100</f>
        <v>#DIV/0!</v>
      </c>
      <c r="AK59" s="122"/>
      <c r="AL59" s="122"/>
      <c r="AM59" s="122" t="e">
        <f>(AM58/AN58)*100</f>
        <v>#DIV/0!</v>
      </c>
      <c r="AN59" s="122"/>
      <c r="AO59" s="122"/>
      <c r="AP59" s="122" t="e">
        <f>(AP58/AQ58)*100</f>
        <v>#DIV/0!</v>
      </c>
      <c r="AQ59" s="122"/>
      <c r="AR59" s="122"/>
      <c r="AS59" s="122" t="e">
        <f>(AS58/AT58)*100</f>
        <v>#DIV/0!</v>
      </c>
      <c r="AT59" s="122"/>
      <c r="AU59" s="122"/>
    </row>
    <row r="60" spans="2:47" ht="18" customHeight="1">
      <c r="B60" s="248"/>
      <c r="C60" s="116">
        <v>27</v>
      </c>
      <c r="D60" s="104" t="s">
        <v>89</v>
      </c>
      <c r="E60" s="104" t="s">
        <v>90</v>
      </c>
      <c r="F60" s="104" t="s">
        <v>349</v>
      </c>
      <c r="G60" s="84" t="s">
        <v>91</v>
      </c>
      <c r="H60" s="190" t="s">
        <v>38</v>
      </c>
      <c r="I60" s="24">
        <v>431</v>
      </c>
      <c r="J60" s="294">
        <v>855</v>
      </c>
      <c r="K60" s="294"/>
      <c r="L60" s="24">
        <v>782</v>
      </c>
      <c r="M60" s="294">
        <v>815</v>
      </c>
      <c r="N60" s="294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>
      <c r="B61" s="248"/>
      <c r="C61" s="116"/>
      <c r="D61" s="104"/>
      <c r="E61" s="104"/>
      <c r="F61" s="104"/>
      <c r="G61" s="84"/>
      <c r="H61" s="190"/>
      <c r="I61" s="294">
        <f>I60/J60*100</f>
        <v>50.409356725146203</v>
      </c>
      <c r="J61" s="294"/>
      <c r="K61" s="294"/>
      <c r="L61" s="294">
        <f>L60/M60*100</f>
        <v>95.950920245398777</v>
      </c>
      <c r="M61" s="294"/>
      <c r="N61" s="294"/>
      <c r="O61" s="122" t="e">
        <f>(O60/P60)*100</f>
        <v>#DIV/0!</v>
      </c>
      <c r="P61" s="122"/>
      <c r="Q61" s="122"/>
      <c r="R61" s="122" t="e">
        <f>(R60/S60)*100</f>
        <v>#DIV/0!</v>
      </c>
      <c r="S61" s="122"/>
      <c r="T61" s="122"/>
      <c r="U61" s="122" t="e">
        <f>(U60/V60)*100</f>
        <v>#DIV/0!</v>
      </c>
      <c r="V61" s="122"/>
      <c r="W61" s="122"/>
      <c r="X61" s="122" t="e">
        <f>(X60/Y60)*100</f>
        <v>#DIV/0!</v>
      </c>
      <c r="Y61" s="122"/>
      <c r="Z61" s="122"/>
      <c r="AA61" s="122" t="e">
        <f>(AA60/AB60)*100</f>
        <v>#DIV/0!</v>
      </c>
      <c r="AB61" s="122"/>
      <c r="AC61" s="122"/>
      <c r="AD61" s="122" t="e">
        <f>(AD60/AE60)*100</f>
        <v>#DIV/0!</v>
      </c>
      <c r="AE61" s="122"/>
      <c r="AF61" s="122"/>
      <c r="AG61" s="122" t="e">
        <f>(AG60/AH60)*100</f>
        <v>#DIV/0!</v>
      </c>
      <c r="AH61" s="122"/>
      <c r="AI61" s="122"/>
      <c r="AJ61" s="122" t="e">
        <f>(AJ60/AK60)*100</f>
        <v>#DIV/0!</v>
      </c>
      <c r="AK61" s="122"/>
      <c r="AL61" s="122"/>
      <c r="AM61" s="122" t="e">
        <f>(AM60/AN60)*100</f>
        <v>#DIV/0!</v>
      </c>
      <c r="AN61" s="122"/>
      <c r="AO61" s="122"/>
      <c r="AP61" s="122" t="e">
        <f>(AP60/AQ60)*100</f>
        <v>#DIV/0!</v>
      </c>
      <c r="AQ61" s="122"/>
      <c r="AR61" s="122"/>
      <c r="AS61" s="122" t="e">
        <f>(AS60/AT60)*100</f>
        <v>#DIV/0!</v>
      </c>
      <c r="AT61" s="122"/>
      <c r="AU61" s="122"/>
    </row>
    <row r="62" spans="2:47" ht="18" customHeight="1">
      <c r="B62" s="248"/>
      <c r="C62" s="116">
        <v>28</v>
      </c>
      <c r="D62" s="104" t="s">
        <v>302</v>
      </c>
      <c r="E62" s="104" t="s">
        <v>93</v>
      </c>
      <c r="F62" s="104" t="s">
        <v>350</v>
      </c>
      <c r="G62" s="84" t="s">
        <v>94</v>
      </c>
      <c r="H62" s="190" t="s">
        <v>28</v>
      </c>
      <c r="I62" s="24">
        <v>431</v>
      </c>
      <c r="J62" s="294">
        <v>855</v>
      </c>
      <c r="K62" s="294"/>
      <c r="L62" s="24">
        <v>782</v>
      </c>
      <c r="M62" s="294">
        <v>815</v>
      </c>
      <c r="N62" s="294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>
      <c r="B63" s="248"/>
      <c r="C63" s="116"/>
      <c r="D63" s="104"/>
      <c r="E63" s="104"/>
      <c r="F63" s="104"/>
      <c r="G63" s="84"/>
      <c r="H63" s="190"/>
      <c r="I63" s="294">
        <f>I62/J62*100</f>
        <v>50.409356725146203</v>
      </c>
      <c r="J63" s="294"/>
      <c r="K63" s="294"/>
      <c r="L63" s="294">
        <f>L62/M62*100</f>
        <v>95.950920245398777</v>
      </c>
      <c r="M63" s="294"/>
      <c r="N63" s="294"/>
      <c r="O63" s="122" t="e">
        <f>(O62/P62)*100</f>
        <v>#DIV/0!</v>
      </c>
      <c r="P63" s="122"/>
      <c r="Q63" s="122"/>
      <c r="R63" s="122" t="e">
        <f>(R62/S62)*100</f>
        <v>#DIV/0!</v>
      </c>
      <c r="S63" s="122"/>
      <c r="T63" s="122"/>
      <c r="U63" s="122" t="e">
        <f>(U62/V62)*100</f>
        <v>#DIV/0!</v>
      </c>
      <c r="V63" s="122"/>
      <c r="W63" s="122"/>
      <c r="X63" s="122" t="e">
        <f>(X62/Y62)*100</f>
        <v>#DIV/0!</v>
      </c>
      <c r="Y63" s="122"/>
      <c r="Z63" s="122"/>
      <c r="AA63" s="122" t="e">
        <f>(AA62/AB62)*100</f>
        <v>#DIV/0!</v>
      </c>
      <c r="AB63" s="122"/>
      <c r="AC63" s="122"/>
      <c r="AD63" s="122" t="e">
        <f>(AD62/AE62)*100</f>
        <v>#DIV/0!</v>
      </c>
      <c r="AE63" s="122"/>
      <c r="AF63" s="122"/>
      <c r="AG63" s="122" t="e">
        <f>(AG62/AH62)*100</f>
        <v>#DIV/0!</v>
      </c>
      <c r="AH63" s="122"/>
      <c r="AI63" s="122"/>
      <c r="AJ63" s="122" t="e">
        <f>(AJ62/AK62)*100</f>
        <v>#DIV/0!</v>
      </c>
      <c r="AK63" s="122"/>
      <c r="AL63" s="122"/>
      <c r="AM63" s="122" t="e">
        <f>(AM62/AN62)*100</f>
        <v>#DIV/0!</v>
      </c>
      <c r="AN63" s="122"/>
      <c r="AO63" s="122"/>
      <c r="AP63" s="122" t="e">
        <f>(AP62/AQ62)*100</f>
        <v>#DIV/0!</v>
      </c>
      <c r="AQ63" s="122"/>
      <c r="AR63" s="122"/>
      <c r="AS63" s="122" t="e">
        <f>(AS62/AT62)*100</f>
        <v>#DIV/0!</v>
      </c>
      <c r="AT63" s="122"/>
      <c r="AU63" s="122"/>
    </row>
    <row r="64" spans="2:47" ht="18" customHeight="1">
      <c r="B64" s="245" t="s">
        <v>96</v>
      </c>
      <c r="C64" s="116">
        <v>29</v>
      </c>
      <c r="D64" s="104" t="s">
        <v>97</v>
      </c>
      <c r="E64" s="104" t="s">
        <v>98</v>
      </c>
      <c r="F64" s="229" t="s">
        <v>351</v>
      </c>
      <c r="G64" s="78">
        <v>0.8</v>
      </c>
      <c r="H64" s="190" t="s">
        <v>38</v>
      </c>
      <c r="I64" s="24">
        <v>1172</v>
      </c>
      <c r="J64" s="294">
        <v>3379</v>
      </c>
      <c r="K64" s="294"/>
      <c r="L64" s="24">
        <v>1365</v>
      </c>
      <c r="M64" s="294">
        <f>(109*28)</f>
        <v>3052</v>
      </c>
      <c r="N64" s="294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>
      <c r="B65" s="246"/>
      <c r="C65" s="116"/>
      <c r="D65" s="104"/>
      <c r="E65" s="104"/>
      <c r="F65" s="104"/>
      <c r="G65" s="73"/>
      <c r="H65" s="190"/>
      <c r="I65" s="294">
        <f>(I64/J64)*100</f>
        <v>34.684817993489197</v>
      </c>
      <c r="J65" s="294"/>
      <c r="K65" s="294"/>
      <c r="L65" s="294">
        <f>L64/M64*100</f>
        <v>44.724770642201833</v>
      </c>
      <c r="M65" s="294"/>
      <c r="N65" s="294"/>
      <c r="O65" s="122" t="e">
        <f>(O64/P64)*100</f>
        <v>#DIV/0!</v>
      </c>
      <c r="P65" s="122"/>
      <c r="Q65" s="122"/>
      <c r="R65" s="122" t="e">
        <f>(R64/S64)*100</f>
        <v>#DIV/0!</v>
      </c>
      <c r="S65" s="122"/>
      <c r="T65" s="122"/>
      <c r="U65" s="122" t="e">
        <f>(U64/V64)*100</f>
        <v>#DIV/0!</v>
      </c>
      <c r="V65" s="122"/>
      <c r="W65" s="122"/>
      <c r="X65" s="122" t="e">
        <f>(X64/Y64)*100</f>
        <v>#DIV/0!</v>
      </c>
      <c r="Y65" s="122"/>
      <c r="Z65" s="122"/>
      <c r="AA65" s="122" t="e">
        <f>(AA64/AB64)*100</f>
        <v>#DIV/0!</v>
      </c>
      <c r="AB65" s="122"/>
      <c r="AC65" s="122"/>
      <c r="AD65" s="122" t="e">
        <f>(AD64/AE64)*100</f>
        <v>#DIV/0!</v>
      </c>
      <c r="AE65" s="122"/>
      <c r="AF65" s="122"/>
      <c r="AG65" s="122" t="e">
        <f>(AG64/AH64)*100</f>
        <v>#DIV/0!</v>
      </c>
      <c r="AH65" s="122"/>
      <c r="AI65" s="122"/>
      <c r="AJ65" s="122" t="e">
        <f>(AJ64/AK64)*100</f>
        <v>#DIV/0!</v>
      </c>
      <c r="AK65" s="122"/>
      <c r="AL65" s="122"/>
      <c r="AM65" s="122" t="e">
        <f>(AM64/AN64)*100</f>
        <v>#DIV/0!</v>
      </c>
      <c r="AN65" s="122"/>
      <c r="AO65" s="122"/>
      <c r="AP65" s="122" t="e">
        <f>(AP64/AQ64)*100</f>
        <v>#DIV/0!</v>
      </c>
      <c r="AQ65" s="122"/>
      <c r="AR65" s="122"/>
      <c r="AS65" s="122" t="e">
        <f>(AS64/AT64)*100</f>
        <v>#DIV/0!</v>
      </c>
      <c r="AT65" s="122"/>
      <c r="AU65" s="122"/>
    </row>
    <row r="66" spans="2:47" ht="18" customHeight="1">
      <c r="B66" s="246"/>
      <c r="C66" s="116">
        <v>30</v>
      </c>
      <c r="D66" s="104" t="s">
        <v>99</v>
      </c>
      <c r="E66" s="104" t="s">
        <v>100</v>
      </c>
      <c r="F66" s="104" t="s">
        <v>352</v>
      </c>
      <c r="G66" s="84" t="s">
        <v>101</v>
      </c>
      <c r="H66" s="190" t="s">
        <v>28</v>
      </c>
      <c r="I66" s="24">
        <v>14</v>
      </c>
      <c r="J66" s="294">
        <v>391</v>
      </c>
      <c r="K66" s="294"/>
      <c r="L66" s="24">
        <v>19</v>
      </c>
      <c r="M66" s="294">
        <v>405</v>
      </c>
      <c r="N66" s="294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>
      <c r="B67" s="246"/>
      <c r="C67" s="116"/>
      <c r="D67" s="104"/>
      <c r="E67" s="104"/>
      <c r="F67" s="104"/>
      <c r="G67" s="84"/>
      <c r="H67" s="190"/>
      <c r="I67" s="294">
        <f>I66/J66*100</f>
        <v>3.5805626598465472</v>
      </c>
      <c r="J67" s="294"/>
      <c r="K67" s="294"/>
      <c r="L67" s="294">
        <f>L66/M66*100</f>
        <v>4.6913580246913584</v>
      </c>
      <c r="M67" s="294"/>
      <c r="N67" s="294"/>
      <c r="O67" s="122" t="e">
        <f>(O66/P66)*100</f>
        <v>#DIV/0!</v>
      </c>
      <c r="P67" s="122"/>
      <c r="Q67" s="122"/>
      <c r="R67" s="122" t="e">
        <f>(R66/S66)*100</f>
        <v>#DIV/0!</v>
      </c>
      <c r="S67" s="122"/>
      <c r="T67" s="122"/>
      <c r="U67" s="122" t="e">
        <f>(U66/V66)*100</f>
        <v>#DIV/0!</v>
      </c>
      <c r="V67" s="122"/>
      <c r="W67" s="122"/>
      <c r="X67" s="122" t="e">
        <f>(X66/Y66)*100</f>
        <v>#DIV/0!</v>
      </c>
      <c r="Y67" s="122"/>
      <c r="Z67" s="122"/>
      <c r="AA67" s="122" t="e">
        <f>(AA66/AB66)*100</f>
        <v>#DIV/0!</v>
      </c>
      <c r="AB67" s="122"/>
      <c r="AC67" s="122"/>
      <c r="AD67" s="122" t="e">
        <f>(AD66/AE66)*100</f>
        <v>#DIV/0!</v>
      </c>
      <c r="AE67" s="122"/>
      <c r="AF67" s="122"/>
      <c r="AG67" s="122" t="e">
        <f>(AG66/AH66)*100</f>
        <v>#DIV/0!</v>
      </c>
      <c r="AH67" s="122"/>
      <c r="AI67" s="122"/>
      <c r="AJ67" s="122" t="e">
        <f>(AJ66/AK66)*100</f>
        <v>#DIV/0!</v>
      </c>
      <c r="AK67" s="122"/>
      <c r="AL67" s="122"/>
      <c r="AM67" s="122" t="e">
        <f>(AM66/AN66)*100</f>
        <v>#DIV/0!</v>
      </c>
      <c r="AN67" s="122"/>
      <c r="AO67" s="122"/>
      <c r="AP67" s="122" t="e">
        <f>(AP66/AQ66)*100</f>
        <v>#DIV/0!</v>
      </c>
      <c r="AQ67" s="122"/>
      <c r="AR67" s="122"/>
      <c r="AS67" s="122" t="e">
        <f>(AS66/AT66)*100</f>
        <v>#DIV/0!</v>
      </c>
      <c r="AT67" s="122"/>
      <c r="AU67" s="122"/>
    </row>
    <row r="68" spans="2:47" ht="18" customHeight="1">
      <c r="B68" s="246"/>
      <c r="C68" s="116">
        <v>31</v>
      </c>
      <c r="D68" s="104" t="s">
        <v>102</v>
      </c>
      <c r="E68" s="104" t="s">
        <v>103</v>
      </c>
      <c r="F68" s="104" t="s">
        <v>353</v>
      </c>
      <c r="G68" s="117" t="s">
        <v>104</v>
      </c>
      <c r="H68" s="190" t="s">
        <v>38</v>
      </c>
      <c r="I68" s="24">
        <v>11</v>
      </c>
      <c r="J68" s="294">
        <v>391</v>
      </c>
      <c r="K68" s="294"/>
      <c r="L68" s="24">
        <v>6</v>
      </c>
      <c r="M68" s="294">
        <v>405</v>
      </c>
      <c r="N68" s="294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>
      <c r="B69" s="246"/>
      <c r="C69" s="116"/>
      <c r="D69" s="104"/>
      <c r="E69" s="104"/>
      <c r="F69" s="104"/>
      <c r="G69" s="117"/>
      <c r="H69" s="190"/>
      <c r="I69" s="294">
        <f>I68/J68*100</f>
        <v>2.8132992327365729</v>
      </c>
      <c r="J69" s="294"/>
      <c r="K69" s="294"/>
      <c r="L69" s="294">
        <f>L68/M68*100</f>
        <v>1.4814814814814816</v>
      </c>
      <c r="M69" s="294"/>
      <c r="N69" s="294"/>
      <c r="O69" s="122" t="e">
        <f>(O68/P68)*100</f>
        <v>#DIV/0!</v>
      </c>
      <c r="P69" s="122"/>
      <c r="Q69" s="122"/>
      <c r="R69" s="122" t="e">
        <f>(R68/S68)*100</f>
        <v>#DIV/0!</v>
      </c>
      <c r="S69" s="122"/>
      <c r="T69" s="122"/>
      <c r="U69" s="122" t="e">
        <f>(U68/V68)*100</f>
        <v>#DIV/0!</v>
      </c>
      <c r="V69" s="122"/>
      <c r="W69" s="122"/>
      <c r="X69" s="122" t="e">
        <f>(X68/Y68)*100</f>
        <v>#DIV/0!</v>
      </c>
      <c r="Y69" s="122"/>
      <c r="Z69" s="122"/>
      <c r="AA69" s="122" t="e">
        <f>(AA68/AB68)*100</f>
        <v>#DIV/0!</v>
      </c>
      <c r="AB69" s="122"/>
      <c r="AC69" s="122"/>
      <c r="AD69" s="122" t="e">
        <f>(AD68/AE68)*100</f>
        <v>#DIV/0!</v>
      </c>
      <c r="AE69" s="122"/>
      <c r="AF69" s="122"/>
      <c r="AG69" s="122" t="e">
        <f>(AG68/AH68)*100</f>
        <v>#DIV/0!</v>
      </c>
      <c r="AH69" s="122"/>
      <c r="AI69" s="122"/>
      <c r="AJ69" s="122" t="e">
        <f>(AJ68/AK68)*100</f>
        <v>#DIV/0!</v>
      </c>
      <c r="AK69" s="122"/>
      <c r="AL69" s="122"/>
      <c r="AM69" s="122" t="e">
        <f>(AM68/AN68)*100</f>
        <v>#DIV/0!</v>
      </c>
      <c r="AN69" s="122"/>
      <c r="AO69" s="122"/>
      <c r="AP69" s="122" t="e">
        <f>(AP68/AQ68)*100</f>
        <v>#DIV/0!</v>
      </c>
      <c r="AQ69" s="122"/>
      <c r="AR69" s="122"/>
      <c r="AS69" s="122" t="e">
        <f>(AS68/AT68)*100</f>
        <v>#DIV/0!</v>
      </c>
      <c r="AT69" s="122"/>
      <c r="AU69" s="122"/>
    </row>
    <row r="70" spans="2:47" ht="18" customHeight="1">
      <c r="B70" s="246"/>
      <c r="C70" s="116">
        <v>32</v>
      </c>
      <c r="D70" s="104" t="s">
        <v>105</v>
      </c>
      <c r="E70" s="104" t="s">
        <v>106</v>
      </c>
      <c r="F70" s="104" t="s">
        <v>354</v>
      </c>
      <c r="G70" s="118">
        <v>7</v>
      </c>
      <c r="H70" s="190" t="s">
        <v>38</v>
      </c>
      <c r="I70" s="24">
        <v>1104</v>
      </c>
      <c r="J70" s="294">
        <v>391</v>
      </c>
      <c r="K70" s="294"/>
      <c r="L70" s="24">
        <v>1365</v>
      </c>
      <c r="M70" s="294">
        <v>405</v>
      </c>
      <c r="N70" s="294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>
      <c r="B71" s="246"/>
      <c r="C71" s="116"/>
      <c r="D71" s="104"/>
      <c r="E71" s="104"/>
      <c r="F71" s="104"/>
      <c r="G71" s="118"/>
      <c r="H71" s="190"/>
      <c r="I71" s="294">
        <f>I70/J70</f>
        <v>2.8235294117647061</v>
      </c>
      <c r="J71" s="294"/>
      <c r="K71" s="294"/>
      <c r="L71" s="294">
        <f>L70/M70</f>
        <v>3.3703703703703702</v>
      </c>
      <c r="M71" s="294"/>
      <c r="N71" s="294"/>
      <c r="O71" s="122" t="e">
        <f>(O70/P70)</f>
        <v>#DIV/0!</v>
      </c>
      <c r="P71" s="122"/>
      <c r="Q71" s="122"/>
      <c r="R71" s="122" t="e">
        <f>(R70/S70)</f>
        <v>#DIV/0!</v>
      </c>
      <c r="S71" s="122"/>
      <c r="T71" s="122"/>
      <c r="U71" s="122" t="e">
        <f>(U70/V70)</f>
        <v>#DIV/0!</v>
      </c>
      <c r="V71" s="122"/>
      <c r="W71" s="122"/>
      <c r="X71" s="122" t="e">
        <f>(X70/Y70)</f>
        <v>#DIV/0!</v>
      </c>
      <c r="Y71" s="122"/>
      <c r="Z71" s="122"/>
      <c r="AA71" s="122" t="e">
        <f>(AA70/AB70)</f>
        <v>#DIV/0!</v>
      </c>
      <c r="AB71" s="122"/>
      <c r="AC71" s="122"/>
      <c r="AD71" s="122" t="e">
        <f>(AD70/AE70)</f>
        <v>#DIV/0!</v>
      </c>
      <c r="AE71" s="122"/>
      <c r="AF71" s="122"/>
      <c r="AG71" s="122" t="e">
        <f>(AG70/AH70)</f>
        <v>#DIV/0!</v>
      </c>
      <c r="AH71" s="122"/>
      <c r="AI71" s="122"/>
      <c r="AJ71" s="122" t="e">
        <f>(AJ70/AK70)</f>
        <v>#DIV/0!</v>
      </c>
      <c r="AK71" s="122"/>
      <c r="AL71" s="122"/>
      <c r="AM71" s="122" t="e">
        <f>(AM70/AN70)</f>
        <v>#DIV/0!</v>
      </c>
      <c r="AN71" s="122"/>
      <c r="AO71" s="122"/>
      <c r="AP71" s="122" t="e">
        <f>(AP70/AQ70)</f>
        <v>#DIV/0!</v>
      </c>
      <c r="AQ71" s="122"/>
      <c r="AR71" s="122"/>
      <c r="AS71" s="122" t="e">
        <f>(AS70/AT70)</f>
        <v>#DIV/0!</v>
      </c>
      <c r="AT71" s="122"/>
      <c r="AU71" s="122"/>
    </row>
    <row r="72" spans="2:47" ht="18" customHeight="1">
      <c r="B72" s="246"/>
      <c r="C72" s="116">
        <v>33</v>
      </c>
      <c r="D72" s="104" t="s">
        <v>303</v>
      </c>
      <c r="E72" s="104" t="s">
        <v>108</v>
      </c>
      <c r="F72" s="104" t="s">
        <v>355</v>
      </c>
      <c r="G72" s="86">
        <v>0.5</v>
      </c>
      <c r="H72" s="190" t="s">
        <v>28</v>
      </c>
      <c r="I72" s="24">
        <v>200</v>
      </c>
      <c r="J72" s="294">
        <v>391</v>
      </c>
      <c r="K72" s="294"/>
      <c r="L72" s="24">
        <v>157</v>
      </c>
      <c r="M72" s="294">
        <v>405</v>
      </c>
      <c r="N72" s="294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>
      <c r="B73" s="246"/>
      <c r="C73" s="116"/>
      <c r="D73" s="104"/>
      <c r="E73" s="104"/>
      <c r="F73" s="104"/>
      <c r="G73" s="84"/>
      <c r="H73" s="190"/>
      <c r="I73" s="294">
        <f>I72/J72*100</f>
        <v>51.150895140664964</v>
      </c>
      <c r="J73" s="294"/>
      <c r="K73" s="294"/>
      <c r="L73" s="294">
        <f>L72/M72*100</f>
        <v>38.765432098765437</v>
      </c>
      <c r="M73" s="294"/>
      <c r="N73" s="294"/>
      <c r="O73" s="122" t="e">
        <f>(O72/P72)*100</f>
        <v>#DIV/0!</v>
      </c>
      <c r="P73" s="122"/>
      <c r="Q73" s="122"/>
      <c r="R73" s="122" t="e">
        <f>(R72/S72)*100</f>
        <v>#DIV/0!</v>
      </c>
      <c r="S73" s="122"/>
      <c r="T73" s="122"/>
      <c r="U73" s="122" t="e">
        <f>(U72/V72)*100</f>
        <v>#DIV/0!</v>
      </c>
      <c r="V73" s="122"/>
      <c r="W73" s="122"/>
      <c r="X73" s="122" t="e">
        <f>(X72/Y72)*100</f>
        <v>#DIV/0!</v>
      </c>
      <c r="Y73" s="122"/>
      <c r="Z73" s="122"/>
      <c r="AA73" s="122" t="e">
        <f>(AA72/AB72)*100</f>
        <v>#DIV/0!</v>
      </c>
      <c r="AB73" s="122"/>
      <c r="AC73" s="122"/>
      <c r="AD73" s="122" t="e">
        <f>(AD72/AE72)*100</f>
        <v>#DIV/0!</v>
      </c>
      <c r="AE73" s="122"/>
      <c r="AF73" s="122"/>
      <c r="AG73" s="122" t="e">
        <f>(AG72/AH72)*100</f>
        <v>#DIV/0!</v>
      </c>
      <c r="AH73" s="122"/>
      <c r="AI73" s="122"/>
      <c r="AJ73" s="122" t="e">
        <f>(AJ72/AK72)*100</f>
        <v>#DIV/0!</v>
      </c>
      <c r="AK73" s="122"/>
      <c r="AL73" s="122"/>
      <c r="AM73" s="122" t="e">
        <f>(AM72/AN72)*100</f>
        <v>#DIV/0!</v>
      </c>
      <c r="AN73" s="122"/>
      <c r="AO73" s="122"/>
      <c r="AP73" s="122" t="e">
        <f>(AP72/AQ72)*100</f>
        <v>#DIV/0!</v>
      </c>
      <c r="AQ73" s="122"/>
      <c r="AR73" s="122"/>
      <c r="AS73" s="122" t="e">
        <f>(AS72/AT72)*100</f>
        <v>#DIV/0!</v>
      </c>
      <c r="AT73" s="122"/>
      <c r="AU73" s="122"/>
    </row>
    <row r="74" spans="2:47" ht="18" customHeight="1">
      <c r="B74" s="246"/>
      <c r="C74" s="116">
        <v>34</v>
      </c>
      <c r="D74" s="104" t="s">
        <v>304</v>
      </c>
      <c r="E74" s="104" t="s">
        <v>110</v>
      </c>
      <c r="F74" s="104" t="s">
        <v>356</v>
      </c>
      <c r="G74" s="86">
        <v>0.1</v>
      </c>
      <c r="H74" s="190" t="s">
        <v>28</v>
      </c>
      <c r="I74" s="24">
        <v>15</v>
      </c>
      <c r="J74" s="294">
        <v>391</v>
      </c>
      <c r="K74" s="294"/>
      <c r="L74" s="24">
        <v>26</v>
      </c>
      <c r="M74" s="294">
        <v>405</v>
      </c>
      <c r="N74" s="294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>
      <c r="B75" s="246"/>
      <c r="C75" s="116"/>
      <c r="D75" s="104"/>
      <c r="E75" s="104"/>
      <c r="F75" s="104"/>
      <c r="G75" s="84"/>
      <c r="H75" s="190"/>
      <c r="I75" s="294">
        <f>I74/J74*100</f>
        <v>3.8363171355498724</v>
      </c>
      <c r="J75" s="294"/>
      <c r="K75" s="294"/>
      <c r="L75" s="294">
        <f>L74/M74*100</f>
        <v>6.4197530864197532</v>
      </c>
      <c r="M75" s="294"/>
      <c r="N75" s="294"/>
      <c r="O75" s="122" t="e">
        <f>(O74/P74)*100</f>
        <v>#DIV/0!</v>
      </c>
      <c r="P75" s="122"/>
      <c r="Q75" s="122"/>
      <c r="R75" s="122" t="e">
        <f>(R74/S74)*100</f>
        <v>#DIV/0!</v>
      </c>
      <c r="S75" s="122"/>
      <c r="T75" s="122"/>
      <c r="U75" s="122" t="e">
        <f>(U74/V74)*100</f>
        <v>#DIV/0!</v>
      </c>
      <c r="V75" s="122"/>
      <c r="W75" s="122"/>
      <c r="X75" s="122" t="e">
        <f>(X74/Y74)*100</f>
        <v>#DIV/0!</v>
      </c>
      <c r="Y75" s="122"/>
      <c r="Z75" s="122"/>
      <c r="AA75" s="122" t="e">
        <f>(AA74/AB74)*100</f>
        <v>#DIV/0!</v>
      </c>
      <c r="AB75" s="122"/>
      <c r="AC75" s="122"/>
      <c r="AD75" s="122" t="e">
        <f>(AD74/AE74)*100</f>
        <v>#DIV/0!</v>
      </c>
      <c r="AE75" s="122"/>
      <c r="AF75" s="122"/>
      <c r="AG75" s="122" t="e">
        <f>(AG74/AH74)*100</f>
        <v>#DIV/0!</v>
      </c>
      <c r="AH75" s="122"/>
      <c r="AI75" s="122"/>
      <c r="AJ75" s="122" t="e">
        <f>(AJ74/AK74)*100</f>
        <v>#DIV/0!</v>
      </c>
      <c r="AK75" s="122"/>
      <c r="AL75" s="122"/>
      <c r="AM75" s="122" t="e">
        <f>(AM74/AN74)*100</f>
        <v>#DIV/0!</v>
      </c>
      <c r="AN75" s="122"/>
      <c r="AO75" s="122"/>
      <c r="AP75" s="122" t="e">
        <f>(AP74/AQ74)*100</f>
        <v>#DIV/0!</v>
      </c>
      <c r="AQ75" s="122"/>
      <c r="AR75" s="122"/>
      <c r="AS75" s="122" t="e">
        <f>(AS74/AT74)*100</f>
        <v>#DIV/0!</v>
      </c>
      <c r="AT75" s="122"/>
      <c r="AU75" s="122"/>
    </row>
    <row r="76" spans="2:47" ht="18" customHeight="1">
      <c r="B76" s="246"/>
      <c r="C76" s="116">
        <v>35</v>
      </c>
      <c r="D76" s="104" t="s">
        <v>111</v>
      </c>
      <c r="E76" s="104" t="s">
        <v>112</v>
      </c>
      <c r="F76" s="104" t="s">
        <v>357</v>
      </c>
      <c r="G76" s="117" t="s">
        <v>113</v>
      </c>
      <c r="H76" s="190" t="s">
        <v>38</v>
      </c>
      <c r="I76" s="24">
        <v>391</v>
      </c>
      <c r="J76" s="294">
        <v>124</v>
      </c>
      <c r="K76" s="294"/>
      <c r="L76" s="24">
        <v>405</v>
      </c>
      <c r="M76" s="294">
        <v>124</v>
      </c>
      <c r="N76" s="294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>
      <c r="B77" s="246"/>
      <c r="C77" s="116"/>
      <c r="D77" s="104"/>
      <c r="E77" s="104"/>
      <c r="F77" s="104"/>
      <c r="G77" s="117"/>
      <c r="H77" s="190"/>
      <c r="I77" s="294">
        <f>I76/J76*10</f>
        <v>31.532258064516128</v>
      </c>
      <c r="J77" s="294"/>
      <c r="K77" s="294"/>
      <c r="L77" s="294">
        <f>L76/M76*10</f>
        <v>32.661290322580648</v>
      </c>
      <c r="M77" s="294"/>
      <c r="N77" s="294"/>
      <c r="O77" s="122" t="e">
        <f>(O76/P76)</f>
        <v>#DIV/0!</v>
      </c>
      <c r="P77" s="122"/>
      <c r="Q77" s="122"/>
      <c r="R77" s="122" t="e">
        <f>(R76/S76)</f>
        <v>#DIV/0!</v>
      </c>
      <c r="S77" s="122"/>
      <c r="T77" s="122"/>
      <c r="U77" s="122" t="e">
        <f>(U76/V76)</f>
        <v>#DIV/0!</v>
      </c>
      <c r="V77" s="122"/>
      <c r="W77" s="122"/>
      <c r="X77" s="122" t="e">
        <f>(X76/Y76)</f>
        <v>#DIV/0!</v>
      </c>
      <c r="Y77" s="122"/>
      <c r="Z77" s="122"/>
      <c r="AA77" s="122" t="e">
        <f>(AA76/AB76)</f>
        <v>#DIV/0!</v>
      </c>
      <c r="AB77" s="122"/>
      <c r="AC77" s="122"/>
      <c r="AD77" s="122" t="e">
        <f>(AD76/AE76)</f>
        <v>#DIV/0!</v>
      </c>
      <c r="AE77" s="122"/>
      <c r="AF77" s="122"/>
      <c r="AG77" s="122" t="e">
        <f>(AG76/AH76)</f>
        <v>#DIV/0!</v>
      </c>
      <c r="AH77" s="122"/>
      <c r="AI77" s="122"/>
      <c r="AJ77" s="122" t="e">
        <f>(AJ76/AK76)</f>
        <v>#DIV/0!</v>
      </c>
      <c r="AK77" s="122"/>
      <c r="AL77" s="122"/>
      <c r="AM77" s="122" t="e">
        <f>(AM76/AN76)</f>
        <v>#DIV/0!</v>
      </c>
      <c r="AN77" s="122"/>
      <c r="AO77" s="122"/>
      <c r="AP77" s="122" t="e">
        <f>(AP76/AQ76)</f>
        <v>#DIV/0!</v>
      </c>
      <c r="AQ77" s="122"/>
      <c r="AR77" s="122"/>
      <c r="AS77" s="122" t="e">
        <f>(AS76/AT76)</f>
        <v>#DIV/0!</v>
      </c>
      <c r="AT77" s="122"/>
      <c r="AU77" s="122"/>
    </row>
    <row r="78" spans="2:47" ht="18" customHeight="1">
      <c r="B78" s="246"/>
      <c r="C78" s="116">
        <v>36</v>
      </c>
      <c r="D78" s="104" t="s">
        <v>114</v>
      </c>
      <c r="E78" s="104" t="s">
        <v>115</v>
      </c>
      <c r="F78" s="237" t="s">
        <v>358</v>
      </c>
      <c r="G78" s="84" t="s">
        <v>116</v>
      </c>
      <c r="H78" s="190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46"/>
      <c r="C79" s="116"/>
      <c r="D79" s="104"/>
      <c r="E79" s="104"/>
      <c r="F79" s="237"/>
      <c r="G79" s="84"/>
      <c r="H79" s="190"/>
      <c r="I79" s="294">
        <f>(I78*J78)/K78</f>
        <v>1.5405036822812981</v>
      </c>
      <c r="J79" s="294"/>
      <c r="K79" s="294"/>
      <c r="L79" s="294">
        <f>(L78*M78)/N78</f>
        <v>1.1651838891844972</v>
      </c>
      <c r="M79" s="294"/>
      <c r="N79" s="294"/>
      <c r="O79" s="122" t="e">
        <f>(O78*P78)/Q78</f>
        <v>#DIV/0!</v>
      </c>
      <c r="P79" s="122"/>
      <c r="Q79" s="122"/>
      <c r="R79" s="122" t="e">
        <f>(R78*S78)/T78</f>
        <v>#DIV/0!</v>
      </c>
      <c r="S79" s="122"/>
      <c r="T79" s="122"/>
      <c r="U79" s="122" t="e">
        <f>(U78*V78)/W78</f>
        <v>#DIV/0!</v>
      </c>
      <c r="V79" s="122"/>
      <c r="W79" s="122"/>
      <c r="X79" s="122" t="e">
        <f>(X78*Y78)/Z78</f>
        <v>#DIV/0!</v>
      </c>
      <c r="Y79" s="122"/>
      <c r="Z79" s="122"/>
      <c r="AA79" s="122" t="e">
        <f>(AA78*AB78)/AC78</f>
        <v>#DIV/0!</v>
      </c>
      <c r="AB79" s="122"/>
      <c r="AC79" s="122"/>
      <c r="AD79" s="122" t="e">
        <f>(AD78*AE78)/AF78</f>
        <v>#DIV/0!</v>
      </c>
      <c r="AE79" s="122"/>
      <c r="AF79" s="122"/>
      <c r="AG79" s="122" t="e">
        <f>(AG78*AH78)/AI78</f>
        <v>#DIV/0!</v>
      </c>
      <c r="AH79" s="122"/>
      <c r="AI79" s="122"/>
      <c r="AJ79" s="122" t="e">
        <f>(AJ78*AK78)/AL78</f>
        <v>#DIV/0!</v>
      </c>
      <c r="AK79" s="122"/>
      <c r="AL79" s="122"/>
      <c r="AM79" s="122" t="e">
        <f>(AM78*AN78)/AO78</f>
        <v>#DIV/0!</v>
      </c>
      <c r="AN79" s="122"/>
      <c r="AO79" s="122"/>
      <c r="AP79" s="122" t="e">
        <f>(AP78*AQ78)/AR78</f>
        <v>#DIV/0!</v>
      </c>
      <c r="AQ79" s="122"/>
      <c r="AR79" s="122"/>
      <c r="AS79" s="122" t="e">
        <f>(AS78*AT78)/AU78</f>
        <v>#DIV/0!</v>
      </c>
      <c r="AT79" s="122"/>
      <c r="AU79" s="122"/>
    </row>
    <row r="80" spans="2:47" ht="18" customHeight="1">
      <c r="B80" s="246"/>
      <c r="C80" s="116">
        <v>37</v>
      </c>
      <c r="D80" s="110" t="s">
        <v>117</v>
      </c>
      <c r="E80" s="110" t="s">
        <v>118</v>
      </c>
      <c r="F80" s="110" t="s">
        <v>359</v>
      </c>
      <c r="G80" s="113"/>
      <c r="H80" s="221" t="s">
        <v>38</v>
      </c>
      <c r="I80" s="24">
        <v>60</v>
      </c>
      <c r="J80" s="294">
        <v>226</v>
      </c>
      <c r="K80" s="294"/>
      <c r="L80" s="24">
        <v>56</v>
      </c>
      <c r="M80" s="294">
        <v>875</v>
      </c>
      <c r="N80" s="294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>
      <c r="B81" s="246"/>
      <c r="C81" s="116"/>
      <c r="D81" s="110"/>
      <c r="E81" s="110"/>
      <c r="F81" s="110"/>
      <c r="G81" s="113"/>
      <c r="H81" s="221"/>
      <c r="I81" s="294">
        <f>I80/J80*100</f>
        <v>26.548672566371685</v>
      </c>
      <c r="J81" s="294"/>
      <c r="K81" s="294"/>
      <c r="L81" s="294">
        <f>L80/M80*100</f>
        <v>6.4</v>
      </c>
      <c r="M81" s="294"/>
      <c r="N81" s="294"/>
      <c r="O81" s="122" t="e">
        <f>(O80/P80)*100</f>
        <v>#DIV/0!</v>
      </c>
      <c r="P81" s="122"/>
      <c r="Q81" s="122"/>
      <c r="R81" s="122" t="e">
        <f>(R80/S80)*100</f>
        <v>#DIV/0!</v>
      </c>
      <c r="S81" s="122"/>
      <c r="T81" s="122"/>
      <c r="U81" s="122" t="e">
        <f>(U80/V80)*100</f>
        <v>#DIV/0!</v>
      </c>
      <c r="V81" s="122"/>
      <c r="W81" s="122"/>
      <c r="X81" s="122" t="e">
        <f>(X80/Y80)*100</f>
        <v>#DIV/0!</v>
      </c>
      <c r="Y81" s="122"/>
      <c r="Z81" s="122"/>
      <c r="AA81" s="122" t="e">
        <f>(AA80/AB80)*100</f>
        <v>#DIV/0!</v>
      </c>
      <c r="AB81" s="122"/>
      <c r="AC81" s="122"/>
      <c r="AD81" s="122" t="e">
        <f>(AD80/AE80)*100</f>
        <v>#DIV/0!</v>
      </c>
      <c r="AE81" s="122"/>
      <c r="AF81" s="122"/>
      <c r="AG81" s="122" t="e">
        <f>(AG80/AH80)*100</f>
        <v>#DIV/0!</v>
      </c>
      <c r="AH81" s="122"/>
      <c r="AI81" s="122"/>
      <c r="AJ81" s="122" t="e">
        <f>(AJ80/AK80)*100</f>
        <v>#DIV/0!</v>
      </c>
      <c r="AK81" s="122"/>
      <c r="AL81" s="122"/>
      <c r="AM81" s="122" t="e">
        <f>(AM80/AN80)*100</f>
        <v>#DIV/0!</v>
      </c>
      <c r="AN81" s="122"/>
      <c r="AO81" s="122"/>
      <c r="AP81" s="122" t="e">
        <f>(AP80/AQ80)*100</f>
        <v>#DIV/0!</v>
      </c>
      <c r="AQ81" s="122"/>
      <c r="AR81" s="122"/>
      <c r="AS81" s="122" t="e">
        <f>(AS80/AT80)*100</f>
        <v>#DIV/0!</v>
      </c>
      <c r="AT81" s="122"/>
      <c r="AU81" s="122"/>
    </row>
    <row r="82" spans="2:47" ht="18" customHeight="1">
      <c r="B82" s="242" t="s">
        <v>120</v>
      </c>
      <c r="C82" s="116">
        <v>38</v>
      </c>
      <c r="D82" s="104" t="s">
        <v>305</v>
      </c>
      <c r="E82" s="104" t="s">
        <v>282</v>
      </c>
      <c r="F82" s="229" t="s">
        <v>360</v>
      </c>
      <c r="G82" s="86">
        <v>0.85</v>
      </c>
      <c r="H82" s="190" t="s">
        <v>38</v>
      </c>
      <c r="I82" s="24">
        <v>263</v>
      </c>
      <c r="J82" s="294">
        <v>51</v>
      </c>
      <c r="K82" s="294"/>
      <c r="L82" s="24">
        <v>280</v>
      </c>
      <c r="M82" s="294">
        <v>96</v>
      </c>
      <c r="N82" s="294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>
      <c r="B83" s="243"/>
      <c r="C83" s="116"/>
      <c r="D83" s="104"/>
      <c r="E83" s="104"/>
      <c r="F83" s="104"/>
      <c r="G83" s="84"/>
      <c r="H83" s="190"/>
      <c r="I83" s="294">
        <f>(I82/J82)*100</f>
        <v>515.68627450980398</v>
      </c>
      <c r="J83" s="294"/>
      <c r="K83" s="294"/>
      <c r="L83" s="294">
        <f>(L82/M82)*100</f>
        <v>291.66666666666663</v>
      </c>
      <c r="M83" s="294"/>
      <c r="N83" s="294"/>
      <c r="O83" s="122" t="e">
        <f>(O82/P82)*100</f>
        <v>#DIV/0!</v>
      </c>
      <c r="P83" s="122"/>
      <c r="Q83" s="122"/>
      <c r="R83" s="122" t="e">
        <f>(R82/S82)*100</f>
        <v>#DIV/0!</v>
      </c>
      <c r="S83" s="122"/>
      <c r="T83" s="122"/>
      <c r="U83" s="122" t="e">
        <f>(U82/V82)*100</f>
        <v>#DIV/0!</v>
      </c>
      <c r="V83" s="122"/>
      <c r="W83" s="122"/>
      <c r="X83" s="122" t="e">
        <f>(X82/Y82)*100</f>
        <v>#DIV/0!</v>
      </c>
      <c r="Y83" s="122"/>
      <c r="Z83" s="122"/>
      <c r="AA83" s="122" t="e">
        <f>(AA82/AB82)*100</f>
        <v>#DIV/0!</v>
      </c>
      <c r="AB83" s="122"/>
      <c r="AC83" s="122"/>
      <c r="AD83" s="122" t="e">
        <f>(AD82/AE82)*100</f>
        <v>#DIV/0!</v>
      </c>
      <c r="AE83" s="122"/>
      <c r="AF83" s="122"/>
      <c r="AG83" s="122" t="e">
        <f>(AG82/AH82)*100</f>
        <v>#DIV/0!</v>
      </c>
      <c r="AH83" s="122"/>
      <c r="AI83" s="122"/>
      <c r="AJ83" s="122" t="e">
        <f>(AJ82/AK82)*100</f>
        <v>#DIV/0!</v>
      </c>
      <c r="AK83" s="122"/>
      <c r="AL83" s="122"/>
      <c r="AM83" s="122" t="e">
        <f>(AM82/AN82)*100</f>
        <v>#DIV/0!</v>
      </c>
      <c r="AN83" s="122"/>
      <c r="AO83" s="122"/>
      <c r="AP83" s="122" t="e">
        <f>(AP82/AQ82)*100</f>
        <v>#DIV/0!</v>
      </c>
      <c r="AQ83" s="122"/>
      <c r="AR83" s="122"/>
      <c r="AS83" s="122" t="e">
        <f>(AS82/AT82)*100</f>
        <v>#DIV/0!</v>
      </c>
      <c r="AT83" s="122"/>
      <c r="AU83" s="122"/>
    </row>
    <row r="84" spans="2:47" ht="18" customHeight="1">
      <c r="B84" s="243"/>
      <c r="C84" s="116">
        <v>39</v>
      </c>
      <c r="D84" s="104" t="s">
        <v>123</v>
      </c>
      <c r="E84" s="104" t="s">
        <v>124</v>
      </c>
      <c r="F84" s="104" t="s">
        <v>361</v>
      </c>
      <c r="G84" s="84">
        <v>3</v>
      </c>
      <c r="H84" s="190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43"/>
      <c r="C85" s="116"/>
      <c r="D85" s="104"/>
      <c r="E85" s="104"/>
      <c r="F85" s="104"/>
      <c r="G85" s="84"/>
      <c r="H85" s="190"/>
      <c r="I85" s="294">
        <f>(I84/J84/K84)</f>
        <v>1.2119815668202765</v>
      </c>
      <c r="J85" s="294"/>
      <c r="K85" s="294"/>
      <c r="L85" s="294">
        <f>(L84/M84/N84)</f>
        <v>1.4285714285714286</v>
      </c>
      <c r="M85" s="294"/>
      <c r="N85" s="294"/>
      <c r="O85" s="241" t="e">
        <f>(O84/P84)/Q84</f>
        <v>#DIV/0!</v>
      </c>
      <c r="P85" s="241"/>
      <c r="Q85" s="241"/>
      <c r="R85" s="241" t="e">
        <f>(R84/S84)/T84</f>
        <v>#DIV/0!</v>
      </c>
      <c r="S85" s="241"/>
      <c r="T85" s="241"/>
      <c r="U85" s="241" t="e">
        <f>(U84/V84)/W84</f>
        <v>#DIV/0!</v>
      </c>
      <c r="V85" s="241"/>
      <c r="W85" s="241"/>
      <c r="X85" s="241" t="e">
        <f>(X84/Y84)/Z84</f>
        <v>#DIV/0!</v>
      </c>
      <c r="Y85" s="241"/>
      <c r="Z85" s="241"/>
      <c r="AA85" s="241" t="e">
        <f>(AA84/AB84)/AC84</f>
        <v>#DIV/0!</v>
      </c>
      <c r="AB85" s="241"/>
      <c r="AC85" s="241"/>
      <c r="AD85" s="241" t="e">
        <f>(AD84/AE84)/AF84</f>
        <v>#DIV/0!</v>
      </c>
      <c r="AE85" s="241"/>
      <c r="AF85" s="241"/>
      <c r="AG85" s="241" t="e">
        <f>(AG84/AH84)/AI84</f>
        <v>#DIV/0!</v>
      </c>
      <c r="AH85" s="241"/>
      <c r="AI85" s="241"/>
      <c r="AJ85" s="241" t="e">
        <f>(AJ84/AK84)/AL84</f>
        <v>#DIV/0!</v>
      </c>
      <c r="AK85" s="241"/>
      <c r="AL85" s="241"/>
      <c r="AM85" s="241" t="e">
        <f>(AM84/AN84)/AO84</f>
        <v>#DIV/0!</v>
      </c>
      <c r="AN85" s="241"/>
      <c r="AO85" s="241"/>
      <c r="AP85" s="241" t="e">
        <f>(AP84/AQ84)/AR84</f>
        <v>#DIV/0!</v>
      </c>
      <c r="AQ85" s="241"/>
      <c r="AR85" s="241"/>
      <c r="AS85" s="241" t="e">
        <f>(AS84/AT84)/AU84</f>
        <v>#DIV/0!</v>
      </c>
      <c r="AT85" s="241"/>
      <c r="AU85" s="241"/>
    </row>
    <row r="86" spans="2:47" ht="18" customHeight="1">
      <c r="B86" s="243"/>
      <c r="C86" s="116">
        <v>40</v>
      </c>
      <c r="D86" s="110" t="s">
        <v>321</v>
      </c>
      <c r="E86" s="110" t="s">
        <v>283</v>
      </c>
      <c r="F86" s="244" t="s">
        <v>362</v>
      </c>
      <c r="G86" s="113"/>
      <c r="H86" s="221" t="s">
        <v>28</v>
      </c>
      <c r="I86" s="24">
        <v>116</v>
      </c>
      <c r="J86" s="294">
        <v>263</v>
      </c>
      <c r="K86" s="294"/>
      <c r="L86" s="24">
        <v>135</v>
      </c>
      <c r="M86" s="294">
        <v>280</v>
      </c>
      <c r="N86" s="294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>
      <c r="B87" s="243"/>
      <c r="C87" s="116"/>
      <c r="D87" s="110"/>
      <c r="E87" s="110"/>
      <c r="F87" s="244"/>
      <c r="G87" s="113"/>
      <c r="H87" s="221"/>
      <c r="I87" s="294">
        <f>I86/J86*100</f>
        <v>44.106463878326998</v>
      </c>
      <c r="J87" s="294"/>
      <c r="K87" s="294"/>
      <c r="L87" s="294">
        <f>L86/M86*100</f>
        <v>48.214285714285715</v>
      </c>
      <c r="M87" s="294"/>
      <c r="N87" s="294"/>
      <c r="O87" s="122" t="e">
        <f>(O86/P86)*100</f>
        <v>#DIV/0!</v>
      </c>
      <c r="P87" s="122"/>
      <c r="Q87" s="122"/>
      <c r="R87" s="122" t="e">
        <f>(R86/S86)*100</f>
        <v>#DIV/0!</v>
      </c>
      <c r="S87" s="122"/>
      <c r="T87" s="122"/>
      <c r="U87" s="122" t="e">
        <f>(U86/V86)*100</f>
        <v>#DIV/0!</v>
      </c>
      <c r="V87" s="122"/>
      <c r="W87" s="122"/>
      <c r="X87" s="122" t="e">
        <f>(X86/Y86)*100</f>
        <v>#DIV/0!</v>
      </c>
      <c r="Y87" s="122"/>
      <c r="Z87" s="122"/>
      <c r="AA87" s="122" t="e">
        <f>(AA86/AB86)*100</f>
        <v>#DIV/0!</v>
      </c>
      <c r="AB87" s="122"/>
      <c r="AC87" s="122"/>
      <c r="AD87" s="122" t="e">
        <f>(AD86/AE86)*100</f>
        <v>#DIV/0!</v>
      </c>
      <c r="AE87" s="122"/>
      <c r="AF87" s="122"/>
      <c r="AG87" s="122" t="e">
        <f>(AG86/AH86)*100</f>
        <v>#DIV/0!</v>
      </c>
      <c r="AH87" s="122"/>
      <c r="AI87" s="122"/>
      <c r="AJ87" s="122" t="e">
        <f>(AJ86/AK86)*100</f>
        <v>#DIV/0!</v>
      </c>
      <c r="AK87" s="122"/>
      <c r="AL87" s="122"/>
      <c r="AM87" s="122" t="e">
        <f>(AM86/AN86)*100</f>
        <v>#DIV/0!</v>
      </c>
      <c r="AN87" s="122"/>
      <c r="AO87" s="122"/>
      <c r="AP87" s="122" t="e">
        <f>(AP86/AQ86)*100</f>
        <v>#DIV/0!</v>
      </c>
      <c r="AQ87" s="122"/>
      <c r="AR87" s="122"/>
      <c r="AS87" s="122" t="e">
        <f>(AS86/AT86)*100</f>
        <v>#DIV/0!</v>
      </c>
      <c r="AT87" s="122"/>
      <c r="AU87" s="122"/>
    </row>
    <row r="88" spans="2:47" ht="18" customHeight="1">
      <c r="B88" s="243"/>
      <c r="C88" s="116">
        <v>41</v>
      </c>
      <c r="D88" s="104" t="s">
        <v>127</v>
      </c>
      <c r="E88" s="104" t="s">
        <v>128</v>
      </c>
      <c r="F88" s="104" t="s">
        <v>363</v>
      </c>
      <c r="G88" s="78">
        <v>0.4</v>
      </c>
      <c r="H88" s="190" t="s">
        <v>28</v>
      </c>
      <c r="I88" s="24">
        <v>263</v>
      </c>
      <c r="J88" s="294">
        <v>391</v>
      </c>
      <c r="K88" s="294"/>
      <c r="L88" s="24">
        <v>280</v>
      </c>
      <c r="M88" s="294">
        <v>405</v>
      </c>
      <c r="N88" s="294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>
      <c r="B89" s="243"/>
      <c r="C89" s="116"/>
      <c r="D89" s="104"/>
      <c r="E89" s="104"/>
      <c r="F89" s="104"/>
      <c r="G89" s="73"/>
      <c r="H89" s="190"/>
      <c r="I89" s="294">
        <f>I88/J88*100</f>
        <v>67.26342710997443</v>
      </c>
      <c r="J89" s="294"/>
      <c r="K89" s="294"/>
      <c r="L89" s="294">
        <f>L88/M88*100</f>
        <v>69.135802469135797</v>
      </c>
      <c r="M89" s="294"/>
      <c r="N89" s="294"/>
      <c r="O89" s="122" t="e">
        <f>(O88/P88)*100</f>
        <v>#DIV/0!</v>
      </c>
      <c r="P89" s="122"/>
      <c r="Q89" s="122"/>
      <c r="R89" s="122" t="e">
        <f>(R88/S88)*100</f>
        <v>#DIV/0!</v>
      </c>
      <c r="S89" s="122"/>
      <c r="T89" s="122"/>
      <c r="U89" s="122" t="e">
        <f>(U88/V88)*100</f>
        <v>#DIV/0!</v>
      </c>
      <c r="V89" s="122"/>
      <c r="W89" s="122"/>
      <c r="X89" s="122" t="e">
        <f>(X88/Y88)*100</f>
        <v>#DIV/0!</v>
      </c>
      <c r="Y89" s="122"/>
      <c r="Z89" s="122"/>
      <c r="AA89" s="122" t="e">
        <f>(AA88/AB88)*100</f>
        <v>#DIV/0!</v>
      </c>
      <c r="AB89" s="122"/>
      <c r="AC89" s="122"/>
      <c r="AD89" s="122" t="e">
        <f>(AD88/AE88)*100</f>
        <v>#DIV/0!</v>
      </c>
      <c r="AE89" s="122"/>
      <c r="AF89" s="122"/>
      <c r="AG89" s="122" t="e">
        <f>(AG88/AH88)*100</f>
        <v>#DIV/0!</v>
      </c>
      <c r="AH89" s="122"/>
      <c r="AI89" s="122"/>
      <c r="AJ89" s="122" t="e">
        <f>(AJ88/AK88)*100</f>
        <v>#DIV/0!</v>
      </c>
      <c r="AK89" s="122"/>
      <c r="AL89" s="122"/>
      <c r="AM89" s="122" t="e">
        <f>(AM88/AN88)*100</f>
        <v>#DIV/0!</v>
      </c>
      <c r="AN89" s="122"/>
      <c r="AO89" s="122"/>
      <c r="AP89" s="122" t="e">
        <f>(AP88/AQ88)*100</f>
        <v>#DIV/0!</v>
      </c>
      <c r="AQ89" s="122"/>
      <c r="AR89" s="122"/>
      <c r="AS89" s="122" t="e">
        <f>(AS88/AT88)*100</f>
        <v>#DIV/0!</v>
      </c>
      <c r="AT89" s="122"/>
      <c r="AU89" s="122"/>
    </row>
    <row r="90" spans="2:47" ht="18" customHeight="1">
      <c r="B90" s="243"/>
      <c r="C90" s="116">
        <v>42</v>
      </c>
      <c r="D90" s="104" t="s">
        <v>129</v>
      </c>
      <c r="E90" s="104" t="s">
        <v>130</v>
      </c>
      <c r="F90" s="104" t="s">
        <v>364</v>
      </c>
      <c r="G90" s="86">
        <v>0.3</v>
      </c>
      <c r="H90" s="190" t="s">
        <v>28</v>
      </c>
      <c r="I90" s="24">
        <v>199</v>
      </c>
      <c r="J90" s="294">
        <v>263</v>
      </c>
      <c r="K90" s="294"/>
      <c r="L90" s="24">
        <v>176</v>
      </c>
      <c r="M90" s="294">
        <v>280</v>
      </c>
      <c r="N90" s="294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>
      <c r="B91" s="243"/>
      <c r="C91" s="116"/>
      <c r="D91" s="104"/>
      <c r="E91" s="104"/>
      <c r="F91" s="104"/>
      <c r="G91" s="84"/>
      <c r="H91" s="190"/>
      <c r="I91" s="294">
        <f>I90/J90*100</f>
        <v>75.665399239543731</v>
      </c>
      <c r="J91" s="294"/>
      <c r="K91" s="294"/>
      <c r="L91" s="294">
        <f>L90/M90*100</f>
        <v>62.857142857142854</v>
      </c>
      <c r="M91" s="294"/>
      <c r="N91" s="294"/>
      <c r="O91" s="122" t="e">
        <f>(O90/P90)*100</f>
        <v>#DIV/0!</v>
      </c>
      <c r="P91" s="122"/>
      <c r="Q91" s="122"/>
      <c r="R91" s="122" t="e">
        <f>(R90/S90)*100</f>
        <v>#DIV/0!</v>
      </c>
      <c r="S91" s="122"/>
      <c r="T91" s="122"/>
      <c r="U91" s="122" t="e">
        <f>(U90/V90)*100</f>
        <v>#DIV/0!</v>
      </c>
      <c r="V91" s="122"/>
      <c r="W91" s="122"/>
      <c r="X91" s="122" t="e">
        <f>(X90/Y90)*100</f>
        <v>#DIV/0!</v>
      </c>
      <c r="Y91" s="122"/>
      <c r="Z91" s="122"/>
      <c r="AA91" s="122" t="e">
        <f>(AA90/AB90)*100</f>
        <v>#DIV/0!</v>
      </c>
      <c r="AB91" s="122"/>
      <c r="AC91" s="122"/>
      <c r="AD91" s="122" t="e">
        <f>(AD90/AE90)*100</f>
        <v>#DIV/0!</v>
      </c>
      <c r="AE91" s="122"/>
      <c r="AF91" s="122"/>
      <c r="AG91" s="122" t="e">
        <f>(AG90/AH90)*100</f>
        <v>#DIV/0!</v>
      </c>
      <c r="AH91" s="122"/>
      <c r="AI91" s="122"/>
      <c r="AJ91" s="122" t="e">
        <f>(AJ90/AK90)*100</f>
        <v>#DIV/0!</v>
      </c>
      <c r="AK91" s="122"/>
      <c r="AL91" s="122"/>
      <c r="AM91" s="122" t="e">
        <f>(AM90/AN90)*100</f>
        <v>#DIV/0!</v>
      </c>
      <c r="AN91" s="122"/>
      <c r="AO91" s="122"/>
      <c r="AP91" s="122" t="e">
        <f>(AP90/AQ90)*100</f>
        <v>#DIV/0!</v>
      </c>
      <c r="AQ91" s="122"/>
      <c r="AR91" s="122"/>
      <c r="AS91" s="122" t="e">
        <f>(AS90/AT90)*100</f>
        <v>#DIV/0!</v>
      </c>
      <c r="AT91" s="122"/>
      <c r="AU91" s="122"/>
    </row>
    <row r="92" spans="2:47" ht="18" customHeight="1">
      <c r="B92" s="243"/>
      <c r="C92" s="116">
        <v>43</v>
      </c>
      <c r="D92" s="104" t="s">
        <v>284</v>
      </c>
      <c r="E92" s="104" t="s">
        <v>285</v>
      </c>
      <c r="F92" s="104" t="s">
        <v>365</v>
      </c>
      <c r="G92" s="84" t="s">
        <v>133</v>
      </c>
      <c r="H92" s="190" t="s">
        <v>28</v>
      </c>
      <c r="I92" s="24">
        <v>4</v>
      </c>
      <c r="J92" s="294">
        <v>51</v>
      </c>
      <c r="K92" s="294"/>
      <c r="L92" s="24">
        <v>17</v>
      </c>
      <c r="M92" s="294">
        <v>96</v>
      </c>
      <c r="N92" s="294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>
      <c r="B93" s="243"/>
      <c r="C93" s="116"/>
      <c r="D93" s="104"/>
      <c r="E93" s="104"/>
      <c r="F93" s="104"/>
      <c r="G93" s="84"/>
      <c r="H93" s="190"/>
      <c r="I93" s="294">
        <f>I92/J92*100</f>
        <v>7.8431372549019605</v>
      </c>
      <c r="J93" s="294"/>
      <c r="K93" s="294"/>
      <c r="L93" s="294">
        <f>L92/M92*100</f>
        <v>17.708333333333336</v>
      </c>
      <c r="M93" s="294"/>
      <c r="N93" s="294"/>
      <c r="O93" s="122" t="e">
        <f>(O92/P92)*100</f>
        <v>#DIV/0!</v>
      </c>
      <c r="P93" s="122"/>
      <c r="Q93" s="122"/>
      <c r="R93" s="122" t="e">
        <f>(R92/S92)*100</f>
        <v>#DIV/0!</v>
      </c>
      <c r="S93" s="122"/>
      <c r="T93" s="122"/>
      <c r="U93" s="122" t="e">
        <f>(U92/V92)*100</f>
        <v>#DIV/0!</v>
      </c>
      <c r="V93" s="122"/>
      <c r="W93" s="122"/>
      <c r="X93" s="122" t="e">
        <f>(X92/Y92)*100</f>
        <v>#DIV/0!</v>
      </c>
      <c r="Y93" s="122"/>
      <c r="Z93" s="122"/>
      <c r="AA93" s="122" t="e">
        <f>(AA92/AB92)*100</f>
        <v>#DIV/0!</v>
      </c>
      <c r="AB93" s="122"/>
      <c r="AC93" s="122"/>
      <c r="AD93" s="122" t="e">
        <f>(AD92/AE92)*100</f>
        <v>#DIV/0!</v>
      </c>
      <c r="AE93" s="122"/>
      <c r="AF93" s="122"/>
      <c r="AG93" s="122" t="e">
        <f>(AG92/AH92)*100</f>
        <v>#DIV/0!</v>
      </c>
      <c r="AH93" s="122"/>
      <c r="AI93" s="122"/>
      <c r="AJ93" s="122" t="e">
        <f>(AJ92/AK92)*100</f>
        <v>#DIV/0!</v>
      </c>
      <c r="AK93" s="122"/>
      <c r="AL93" s="122"/>
      <c r="AM93" s="122" t="e">
        <f>(AM92/AN92)*100</f>
        <v>#DIV/0!</v>
      </c>
      <c r="AN93" s="122"/>
      <c r="AO93" s="122"/>
      <c r="AP93" s="122" t="e">
        <f>(AP92/AQ92)*100</f>
        <v>#DIV/0!</v>
      </c>
      <c r="AQ93" s="122"/>
      <c r="AR93" s="122"/>
      <c r="AS93" s="122" t="e">
        <f>(AS92/AT92)*100</f>
        <v>#DIV/0!</v>
      </c>
      <c r="AT93" s="122"/>
      <c r="AU93" s="122"/>
    </row>
    <row r="94" spans="2:47" ht="18" customHeight="1">
      <c r="B94" s="243"/>
      <c r="C94" s="116">
        <v>44</v>
      </c>
      <c r="D94" s="104" t="s">
        <v>134</v>
      </c>
      <c r="E94" s="104" t="s">
        <v>135</v>
      </c>
      <c r="F94" s="104" t="s">
        <v>366</v>
      </c>
      <c r="G94" s="86">
        <v>0.27</v>
      </c>
      <c r="H94" s="190" t="s">
        <v>28</v>
      </c>
      <c r="I94" s="24">
        <v>46</v>
      </c>
      <c r="J94" s="294">
        <v>105</v>
      </c>
      <c r="K94" s="294"/>
      <c r="L94" s="24">
        <v>50</v>
      </c>
      <c r="M94" s="294">
        <v>115</v>
      </c>
      <c r="N94" s="294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>
      <c r="B95" s="243"/>
      <c r="C95" s="116"/>
      <c r="D95" s="104"/>
      <c r="E95" s="104"/>
      <c r="F95" s="104"/>
      <c r="G95" s="84"/>
      <c r="H95" s="190"/>
      <c r="I95" s="294">
        <f>I94/J94*100</f>
        <v>43.80952380952381</v>
      </c>
      <c r="J95" s="294"/>
      <c r="K95" s="294"/>
      <c r="L95" s="294">
        <f>L94/M94*100</f>
        <v>43.478260869565219</v>
      </c>
      <c r="M95" s="294"/>
      <c r="N95" s="294"/>
      <c r="O95" s="122" t="e">
        <f>(O94/P94)*100</f>
        <v>#DIV/0!</v>
      </c>
      <c r="P95" s="122"/>
      <c r="Q95" s="122"/>
      <c r="R95" s="122" t="e">
        <f>(R94/S94)*100</f>
        <v>#DIV/0!</v>
      </c>
      <c r="S95" s="122"/>
      <c r="T95" s="122"/>
      <c r="U95" s="122" t="e">
        <f>(U94/V94)*100</f>
        <v>#DIV/0!</v>
      </c>
      <c r="V95" s="122"/>
      <c r="W95" s="122"/>
      <c r="X95" s="122" t="e">
        <f>(X94/Y94)*100</f>
        <v>#DIV/0!</v>
      </c>
      <c r="Y95" s="122"/>
      <c r="Z95" s="122"/>
      <c r="AA95" s="122" t="e">
        <f>(AA94/AB94)*100</f>
        <v>#DIV/0!</v>
      </c>
      <c r="AB95" s="122"/>
      <c r="AC95" s="122"/>
      <c r="AD95" s="122" t="e">
        <f>(AD94/AE94)*100</f>
        <v>#DIV/0!</v>
      </c>
      <c r="AE95" s="122"/>
      <c r="AF95" s="122"/>
      <c r="AG95" s="122" t="e">
        <f>(AG94/AH94)*100</f>
        <v>#DIV/0!</v>
      </c>
      <c r="AH95" s="122"/>
      <c r="AI95" s="122"/>
      <c r="AJ95" s="122" t="e">
        <f>(AJ94/AK94)*100</f>
        <v>#DIV/0!</v>
      </c>
      <c r="AK95" s="122"/>
      <c r="AL95" s="122"/>
      <c r="AM95" s="122" t="e">
        <f>(AM94/AN94)*100</f>
        <v>#DIV/0!</v>
      </c>
      <c r="AN95" s="122"/>
      <c r="AO95" s="122"/>
      <c r="AP95" s="122" t="e">
        <f>(AP94/AQ94)*100</f>
        <v>#DIV/0!</v>
      </c>
      <c r="AQ95" s="122"/>
      <c r="AR95" s="122"/>
      <c r="AS95" s="122" t="e">
        <f>(AS94/AT94)*100</f>
        <v>#DIV/0!</v>
      </c>
      <c r="AT95" s="122"/>
      <c r="AU95" s="122"/>
    </row>
    <row r="96" spans="2:47" ht="18" customHeight="1">
      <c r="B96" s="243"/>
      <c r="C96" s="116">
        <v>45</v>
      </c>
      <c r="D96" s="110" t="s">
        <v>136</v>
      </c>
      <c r="E96" s="110" t="s">
        <v>137</v>
      </c>
      <c r="F96" s="110" t="s">
        <v>367</v>
      </c>
      <c r="G96" s="73" t="s">
        <v>281</v>
      </c>
      <c r="H96" s="221" t="s">
        <v>28</v>
      </c>
      <c r="I96" s="24">
        <v>2</v>
      </c>
      <c r="J96" s="294">
        <v>263</v>
      </c>
      <c r="K96" s="294"/>
      <c r="L96" s="24">
        <v>0</v>
      </c>
      <c r="M96" s="294">
        <v>280</v>
      </c>
      <c r="N96" s="294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>
      <c r="B97" s="243"/>
      <c r="C97" s="116"/>
      <c r="D97" s="110"/>
      <c r="E97" s="110"/>
      <c r="F97" s="110"/>
      <c r="G97" s="73"/>
      <c r="H97" s="221"/>
      <c r="I97" s="294">
        <f>I96/J96*100</f>
        <v>0.76045627376425851</v>
      </c>
      <c r="J97" s="294"/>
      <c r="K97" s="294"/>
      <c r="L97" s="294">
        <f>L96/M96*100</f>
        <v>0</v>
      </c>
      <c r="M97" s="294"/>
      <c r="N97" s="294"/>
      <c r="O97" s="122" t="e">
        <f>(O96/P96)*100</f>
        <v>#DIV/0!</v>
      </c>
      <c r="P97" s="122"/>
      <c r="Q97" s="122"/>
      <c r="R97" s="122" t="e">
        <f>(R96/S96)*100</f>
        <v>#DIV/0!</v>
      </c>
      <c r="S97" s="122"/>
      <c r="T97" s="122"/>
      <c r="U97" s="122" t="e">
        <f>(U96/V96)*100</f>
        <v>#DIV/0!</v>
      </c>
      <c r="V97" s="122"/>
      <c r="W97" s="122"/>
      <c r="X97" s="122" t="e">
        <f>(X96/Y96)*100</f>
        <v>#DIV/0!</v>
      </c>
      <c r="Y97" s="122"/>
      <c r="Z97" s="122"/>
      <c r="AA97" s="122" t="e">
        <f>(AA96/AB96)*100</f>
        <v>#DIV/0!</v>
      </c>
      <c r="AB97" s="122"/>
      <c r="AC97" s="122"/>
      <c r="AD97" s="122" t="e">
        <f>(AD96/AE96)*100</f>
        <v>#DIV/0!</v>
      </c>
      <c r="AE97" s="122"/>
      <c r="AF97" s="122"/>
      <c r="AG97" s="122" t="e">
        <f>(AG96/AH96)*100</f>
        <v>#DIV/0!</v>
      </c>
      <c r="AH97" s="122"/>
      <c r="AI97" s="122"/>
      <c r="AJ97" s="122" t="e">
        <f>(AJ96/AK96)*100</f>
        <v>#DIV/0!</v>
      </c>
      <c r="AK97" s="122"/>
      <c r="AL97" s="122"/>
      <c r="AM97" s="122" t="e">
        <f>(AM96/AN96)*100</f>
        <v>#DIV/0!</v>
      </c>
      <c r="AN97" s="122"/>
      <c r="AO97" s="122"/>
      <c r="AP97" s="122" t="e">
        <f>(AP96/AQ96)*100</f>
        <v>#DIV/0!</v>
      </c>
      <c r="AQ97" s="122"/>
      <c r="AR97" s="122"/>
      <c r="AS97" s="122" t="e">
        <f>(AS96/AT96)*100</f>
        <v>#DIV/0!</v>
      </c>
      <c r="AT97" s="122"/>
      <c r="AU97" s="122"/>
    </row>
    <row r="98" spans="2:47" ht="18" customHeight="1">
      <c r="B98" s="243"/>
      <c r="C98" s="116">
        <v>46</v>
      </c>
      <c r="D98" s="110" t="s">
        <v>138</v>
      </c>
      <c r="E98" s="110" t="s">
        <v>139</v>
      </c>
      <c r="F98" s="110" t="s">
        <v>368</v>
      </c>
      <c r="G98" s="73" t="s">
        <v>281</v>
      </c>
      <c r="H98" s="221" t="s">
        <v>28</v>
      </c>
      <c r="I98" s="24">
        <v>0</v>
      </c>
      <c r="J98" s="294">
        <v>263</v>
      </c>
      <c r="K98" s="294"/>
      <c r="L98" s="24">
        <v>0</v>
      </c>
      <c r="M98" s="294">
        <v>280</v>
      </c>
      <c r="N98" s="294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>
      <c r="B99" s="243"/>
      <c r="C99" s="116"/>
      <c r="D99" s="110"/>
      <c r="E99" s="110"/>
      <c r="F99" s="240"/>
      <c r="G99" s="73"/>
      <c r="H99" s="221"/>
      <c r="I99" s="294">
        <f>I98/J98*100</f>
        <v>0</v>
      </c>
      <c r="J99" s="294"/>
      <c r="K99" s="294"/>
      <c r="L99" s="294">
        <f>L98/M98*100</f>
        <v>0</v>
      </c>
      <c r="M99" s="294"/>
      <c r="N99" s="294"/>
      <c r="O99" s="122" t="e">
        <f>(O98/P98)*100</f>
        <v>#DIV/0!</v>
      </c>
      <c r="P99" s="122"/>
      <c r="Q99" s="122"/>
      <c r="R99" s="122" t="e">
        <f>(R98/S98)*100</f>
        <v>#DIV/0!</v>
      </c>
      <c r="S99" s="122"/>
      <c r="T99" s="122"/>
      <c r="U99" s="122" t="e">
        <f>(U98/V98)*100</f>
        <v>#DIV/0!</v>
      </c>
      <c r="V99" s="122"/>
      <c r="W99" s="122"/>
      <c r="X99" s="122" t="e">
        <f>(X98/Y98)*100</f>
        <v>#DIV/0!</v>
      </c>
      <c r="Y99" s="122"/>
      <c r="Z99" s="122"/>
      <c r="AA99" s="122" t="e">
        <f>(AA98/AB98)*100</f>
        <v>#DIV/0!</v>
      </c>
      <c r="AB99" s="122"/>
      <c r="AC99" s="122"/>
      <c r="AD99" s="122" t="e">
        <f>(AD98/AE98)*100</f>
        <v>#DIV/0!</v>
      </c>
      <c r="AE99" s="122"/>
      <c r="AF99" s="122"/>
      <c r="AG99" s="122" t="e">
        <f>(AG98/AH98)*100</f>
        <v>#DIV/0!</v>
      </c>
      <c r="AH99" s="122"/>
      <c r="AI99" s="122"/>
      <c r="AJ99" s="122" t="e">
        <f>(AJ98/AK98)*100</f>
        <v>#DIV/0!</v>
      </c>
      <c r="AK99" s="122"/>
      <c r="AL99" s="122"/>
      <c r="AM99" s="122" t="e">
        <f>(AM98/AN98)*100</f>
        <v>#DIV/0!</v>
      </c>
      <c r="AN99" s="122"/>
      <c r="AO99" s="122"/>
      <c r="AP99" s="122" t="e">
        <f>(AP98/AQ98)*100</f>
        <v>#DIV/0!</v>
      </c>
      <c r="AQ99" s="122"/>
      <c r="AR99" s="122"/>
      <c r="AS99" s="122" t="e">
        <f>(AS98/AT98)*100</f>
        <v>#DIV/0!</v>
      </c>
      <c r="AT99" s="122"/>
      <c r="AU99" s="122"/>
    </row>
    <row r="100" spans="2:47" ht="18" customHeight="1">
      <c r="B100" s="243"/>
      <c r="C100" s="116">
        <v>47</v>
      </c>
      <c r="D100" s="188" t="s">
        <v>140</v>
      </c>
      <c r="E100" s="188" t="s">
        <v>141</v>
      </c>
      <c r="F100" s="238" t="s">
        <v>369</v>
      </c>
      <c r="G100" s="73" t="s">
        <v>281</v>
      </c>
      <c r="H100" s="221" t="s">
        <v>38</v>
      </c>
      <c r="I100" s="24">
        <v>16</v>
      </c>
      <c r="J100" s="294">
        <v>105</v>
      </c>
      <c r="K100" s="294"/>
      <c r="L100" s="24">
        <v>22</v>
      </c>
      <c r="M100" s="294">
        <v>215</v>
      </c>
      <c r="N100" s="294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>
      <c r="B101" s="243"/>
      <c r="C101" s="116"/>
      <c r="D101" s="188"/>
      <c r="E101" s="188"/>
      <c r="F101" s="239"/>
      <c r="G101" s="73"/>
      <c r="H101" s="221"/>
      <c r="I101" s="294">
        <f>I100/J100*100</f>
        <v>15.238095238095239</v>
      </c>
      <c r="J101" s="294"/>
      <c r="K101" s="294"/>
      <c r="L101" s="294">
        <f>L100/M100*100</f>
        <v>10.232558139534884</v>
      </c>
      <c r="M101" s="294"/>
      <c r="N101" s="294"/>
      <c r="O101" s="122" t="e">
        <f>(O100/P100)*100</f>
        <v>#DIV/0!</v>
      </c>
      <c r="P101" s="122"/>
      <c r="Q101" s="122"/>
      <c r="R101" s="122" t="e">
        <f>(R100/S100)*100</f>
        <v>#DIV/0!</v>
      </c>
      <c r="S101" s="122"/>
      <c r="T101" s="122"/>
      <c r="U101" s="122" t="e">
        <f>(U100/V100)*100</f>
        <v>#DIV/0!</v>
      </c>
      <c r="V101" s="122"/>
      <c r="W101" s="122"/>
      <c r="X101" s="122" t="e">
        <f>(X100/Y100)*100</f>
        <v>#DIV/0!</v>
      </c>
      <c r="Y101" s="122"/>
      <c r="Z101" s="122"/>
      <c r="AA101" s="122" t="e">
        <f>(AA100/AB100)*100</f>
        <v>#DIV/0!</v>
      </c>
      <c r="AB101" s="122"/>
      <c r="AC101" s="122"/>
      <c r="AD101" s="122" t="e">
        <f>(AD100/AE100)*100</f>
        <v>#DIV/0!</v>
      </c>
      <c r="AE101" s="122"/>
      <c r="AF101" s="122"/>
      <c r="AG101" s="122" t="e">
        <f>(AG100/AH100)*100</f>
        <v>#DIV/0!</v>
      </c>
      <c r="AH101" s="122"/>
      <c r="AI101" s="122"/>
      <c r="AJ101" s="122" t="e">
        <f>(AJ100/AK100)*100</f>
        <v>#DIV/0!</v>
      </c>
      <c r="AK101" s="122"/>
      <c r="AL101" s="122"/>
      <c r="AM101" s="122" t="e">
        <f>(AM100/AN100)*100</f>
        <v>#DIV/0!</v>
      </c>
      <c r="AN101" s="122"/>
      <c r="AO101" s="122"/>
      <c r="AP101" s="122" t="e">
        <f>(AP100/AQ100)*100</f>
        <v>#DIV/0!</v>
      </c>
      <c r="AQ101" s="122"/>
      <c r="AR101" s="122"/>
      <c r="AS101" s="122" t="e">
        <f>(AS100/AT100)*100</f>
        <v>#DIV/0!</v>
      </c>
      <c r="AT101" s="122"/>
      <c r="AU101" s="122"/>
    </row>
    <row r="102" spans="2:47" ht="18" customHeight="1">
      <c r="B102" s="243"/>
      <c r="C102" s="116">
        <v>48</v>
      </c>
      <c r="D102" s="110" t="s">
        <v>142</v>
      </c>
      <c r="E102" s="110" t="s">
        <v>143</v>
      </c>
      <c r="F102" s="238" t="s">
        <v>370</v>
      </c>
      <c r="G102" s="73" t="s">
        <v>281</v>
      </c>
      <c r="H102" s="221" t="s">
        <v>38</v>
      </c>
      <c r="I102" s="24">
        <v>7</v>
      </c>
      <c r="J102" s="294">
        <v>105</v>
      </c>
      <c r="K102" s="294"/>
      <c r="L102" s="24">
        <v>3</v>
      </c>
      <c r="M102" s="294">
        <v>215</v>
      </c>
      <c r="N102" s="294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>
      <c r="B103" s="243"/>
      <c r="C103" s="116"/>
      <c r="D103" s="110"/>
      <c r="E103" s="110"/>
      <c r="F103" s="237"/>
      <c r="G103" s="73"/>
      <c r="H103" s="221"/>
      <c r="I103" s="294">
        <f>I102/J102*100</f>
        <v>6.666666666666667</v>
      </c>
      <c r="J103" s="294"/>
      <c r="K103" s="294"/>
      <c r="L103" s="294">
        <f>L102/M102*100</f>
        <v>1.3953488372093024</v>
      </c>
      <c r="M103" s="294"/>
      <c r="N103" s="294"/>
      <c r="O103" s="122" t="e">
        <f>(O102/P102)*100</f>
        <v>#DIV/0!</v>
      </c>
      <c r="P103" s="122"/>
      <c r="Q103" s="122"/>
      <c r="R103" s="122" t="e">
        <f>(R102/S102)*100</f>
        <v>#DIV/0!</v>
      </c>
      <c r="S103" s="122"/>
      <c r="T103" s="122"/>
      <c r="U103" s="122" t="e">
        <f>(U102/V102)*100</f>
        <v>#DIV/0!</v>
      </c>
      <c r="V103" s="122"/>
      <c r="W103" s="122"/>
      <c r="X103" s="122" t="e">
        <f>(X102/Y102)*100</f>
        <v>#DIV/0!</v>
      </c>
      <c r="Y103" s="122"/>
      <c r="Z103" s="122"/>
      <c r="AA103" s="122" t="e">
        <f>(AA102/AB102)*100</f>
        <v>#DIV/0!</v>
      </c>
      <c r="AB103" s="122"/>
      <c r="AC103" s="122"/>
      <c r="AD103" s="122" t="e">
        <f>(AD102/AE102)*100</f>
        <v>#DIV/0!</v>
      </c>
      <c r="AE103" s="122"/>
      <c r="AF103" s="122"/>
      <c r="AG103" s="122" t="e">
        <f>(AG102/AH102)*100</f>
        <v>#DIV/0!</v>
      </c>
      <c r="AH103" s="122"/>
      <c r="AI103" s="122"/>
      <c r="AJ103" s="122" t="e">
        <f>(AJ102/AK102)*100</f>
        <v>#DIV/0!</v>
      </c>
      <c r="AK103" s="122"/>
      <c r="AL103" s="122"/>
      <c r="AM103" s="122" t="e">
        <f>(AM102/AN102)*100</f>
        <v>#DIV/0!</v>
      </c>
      <c r="AN103" s="122"/>
      <c r="AO103" s="122"/>
      <c r="AP103" s="122" t="e">
        <f>(AP102/AQ102)*100</f>
        <v>#DIV/0!</v>
      </c>
      <c r="AQ103" s="122"/>
      <c r="AR103" s="122"/>
      <c r="AS103" s="122" t="e">
        <f>(AS102/AT102)*100</f>
        <v>#DIV/0!</v>
      </c>
      <c r="AT103" s="122"/>
      <c r="AU103" s="122"/>
    </row>
    <row r="104" spans="2:47" ht="18" customHeight="1">
      <c r="B104" s="243"/>
      <c r="C104" s="116">
        <v>49</v>
      </c>
      <c r="D104" s="110" t="s">
        <v>144</v>
      </c>
      <c r="E104" s="110" t="s">
        <v>145</v>
      </c>
      <c r="F104" s="110" t="s">
        <v>371</v>
      </c>
      <c r="G104" s="73" t="s">
        <v>133</v>
      </c>
      <c r="H104" s="221" t="s">
        <v>28</v>
      </c>
      <c r="I104" s="24">
        <v>0</v>
      </c>
      <c r="J104" s="294">
        <v>263</v>
      </c>
      <c r="K104" s="294"/>
      <c r="L104" s="24">
        <v>0</v>
      </c>
      <c r="M104" s="294">
        <v>280</v>
      </c>
      <c r="N104" s="294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>
      <c r="B105" s="243"/>
      <c r="C105" s="116"/>
      <c r="D105" s="110"/>
      <c r="E105" s="110"/>
      <c r="F105" s="110"/>
      <c r="G105" s="73"/>
      <c r="H105" s="221"/>
      <c r="I105" s="294">
        <f>I104/J104*100</f>
        <v>0</v>
      </c>
      <c r="J105" s="294"/>
      <c r="K105" s="294"/>
      <c r="L105" s="294">
        <f>L104/M104*100</f>
        <v>0</v>
      </c>
      <c r="M105" s="294"/>
      <c r="N105" s="294"/>
      <c r="O105" s="122" t="e">
        <f>(O104/P104)*100</f>
        <v>#DIV/0!</v>
      </c>
      <c r="P105" s="122"/>
      <c r="Q105" s="122"/>
      <c r="R105" s="122" t="e">
        <f>(R104/S104)*100</f>
        <v>#DIV/0!</v>
      </c>
      <c r="S105" s="122"/>
      <c r="T105" s="122"/>
      <c r="U105" s="122" t="e">
        <f>(U104/V104)*100</f>
        <v>#DIV/0!</v>
      </c>
      <c r="V105" s="122"/>
      <c r="W105" s="122"/>
      <c r="X105" s="122" t="e">
        <f>(X104/Y104)*100</f>
        <v>#DIV/0!</v>
      </c>
      <c r="Y105" s="122"/>
      <c r="Z105" s="122"/>
      <c r="AA105" s="122" t="e">
        <f>(AA104/AB104)*100</f>
        <v>#DIV/0!</v>
      </c>
      <c r="AB105" s="122"/>
      <c r="AC105" s="122"/>
      <c r="AD105" s="122" t="e">
        <f>(AD104/AE104)*100</f>
        <v>#DIV/0!</v>
      </c>
      <c r="AE105" s="122"/>
      <c r="AF105" s="122"/>
      <c r="AG105" s="122" t="e">
        <f>(AG104/AH104)*100</f>
        <v>#DIV/0!</v>
      </c>
      <c r="AH105" s="122"/>
      <c r="AI105" s="122"/>
      <c r="AJ105" s="122" t="e">
        <f>(AJ104/AK104)*100</f>
        <v>#DIV/0!</v>
      </c>
      <c r="AK105" s="122"/>
      <c r="AL105" s="122"/>
      <c r="AM105" s="122" t="e">
        <f>(AM104/AN104)*100</f>
        <v>#DIV/0!</v>
      </c>
      <c r="AN105" s="122"/>
      <c r="AO105" s="122"/>
      <c r="AP105" s="122" t="e">
        <f>(AP104/AQ104)*100</f>
        <v>#DIV/0!</v>
      </c>
      <c r="AQ105" s="122"/>
      <c r="AR105" s="122"/>
      <c r="AS105" s="122" t="e">
        <f>(AS104/AT104)*100</f>
        <v>#DIV/0!</v>
      </c>
      <c r="AT105" s="122"/>
      <c r="AU105" s="122"/>
    </row>
    <row r="106" spans="2:47" ht="18" customHeight="1">
      <c r="B106" s="243"/>
      <c r="C106" s="116">
        <v>50</v>
      </c>
      <c r="D106" s="110" t="s">
        <v>146</v>
      </c>
      <c r="E106" s="110" t="s">
        <v>147</v>
      </c>
      <c r="F106" s="237" t="s">
        <v>372</v>
      </c>
      <c r="G106" s="73" t="s">
        <v>27</v>
      </c>
      <c r="H106" s="221" t="s">
        <v>28</v>
      </c>
      <c r="I106" s="24">
        <v>0</v>
      </c>
      <c r="J106" s="294">
        <v>263</v>
      </c>
      <c r="K106" s="294"/>
      <c r="L106" s="24">
        <v>0</v>
      </c>
      <c r="M106" s="294">
        <v>280</v>
      </c>
      <c r="N106" s="294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>
      <c r="B107" s="243"/>
      <c r="C107" s="116"/>
      <c r="D107" s="110"/>
      <c r="E107" s="110"/>
      <c r="F107" s="237"/>
      <c r="G107" s="73"/>
      <c r="H107" s="221"/>
      <c r="I107" s="294">
        <f>I106/J106*100</f>
        <v>0</v>
      </c>
      <c r="J107" s="294"/>
      <c r="K107" s="294"/>
      <c r="L107" s="294">
        <f>L106/M106*100</f>
        <v>0</v>
      </c>
      <c r="M107" s="294"/>
      <c r="N107" s="294"/>
      <c r="O107" s="122" t="e">
        <f>(O106/P106)*100</f>
        <v>#DIV/0!</v>
      </c>
      <c r="P107" s="122"/>
      <c r="Q107" s="122"/>
      <c r="R107" s="122" t="e">
        <f>(R106/S106)*100</f>
        <v>#DIV/0!</v>
      </c>
      <c r="S107" s="122"/>
      <c r="T107" s="122"/>
      <c r="U107" s="122" t="e">
        <f>(U106/V106)*100</f>
        <v>#DIV/0!</v>
      </c>
      <c r="V107" s="122"/>
      <c r="W107" s="122"/>
      <c r="X107" s="122" t="e">
        <f>(X106/Y106)*100</f>
        <v>#DIV/0!</v>
      </c>
      <c r="Y107" s="122"/>
      <c r="Z107" s="122"/>
      <c r="AA107" s="122" t="e">
        <f>(AA106/AB106)*100</f>
        <v>#DIV/0!</v>
      </c>
      <c r="AB107" s="122"/>
      <c r="AC107" s="122"/>
      <c r="AD107" s="122" t="e">
        <f>(AD106/AE106)*100</f>
        <v>#DIV/0!</v>
      </c>
      <c r="AE107" s="122"/>
      <c r="AF107" s="122"/>
      <c r="AG107" s="122" t="e">
        <f>(AG106/AH106)*100</f>
        <v>#DIV/0!</v>
      </c>
      <c r="AH107" s="122"/>
      <c r="AI107" s="122"/>
      <c r="AJ107" s="122" t="e">
        <f>(AJ106/AK106)*100</f>
        <v>#DIV/0!</v>
      </c>
      <c r="AK107" s="122"/>
      <c r="AL107" s="122"/>
      <c r="AM107" s="122" t="e">
        <f>(AM106/AN106)*100</f>
        <v>#DIV/0!</v>
      </c>
      <c r="AN107" s="122"/>
      <c r="AO107" s="122"/>
      <c r="AP107" s="122" t="e">
        <f>(AP106/AQ106)*100</f>
        <v>#DIV/0!</v>
      </c>
      <c r="AQ107" s="122"/>
      <c r="AR107" s="122"/>
      <c r="AS107" s="122" t="e">
        <f>(AS106/AT106)*100</f>
        <v>#DIV/0!</v>
      </c>
      <c r="AT107" s="122"/>
      <c r="AU107" s="122"/>
    </row>
    <row r="108" spans="2:47" ht="18" customHeight="1">
      <c r="B108" s="230" t="s">
        <v>277</v>
      </c>
      <c r="C108" s="116">
        <v>51</v>
      </c>
      <c r="D108" s="110" t="s">
        <v>262</v>
      </c>
      <c r="E108" s="110" t="s">
        <v>263</v>
      </c>
      <c r="F108" s="235" t="s">
        <v>373</v>
      </c>
      <c r="G108" s="73" t="s">
        <v>281</v>
      </c>
      <c r="H108" s="221" t="s">
        <v>28</v>
      </c>
      <c r="I108" s="24">
        <v>1</v>
      </c>
      <c r="J108" s="294">
        <v>104</v>
      </c>
      <c r="K108" s="294"/>
      <c r="L108" s="24">
        <v>0</v>
      </c>
      <c r="M108" s="294">
        <v>92</v>
      </c>
      <c r="N108" s="294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>
      <c r="B109" s="231"/>
      <c r="C109" s="116"/>
      <c r="D109" s="110"/>
      <c r="E109" s="110"/>
      <c r="F109" s="236"/>
      <c r="G109" s="73"/>
      <c r="H109" s="221"/>
      <c r="I109" s="294">
        <f>I108/J108*100</f>
        <v>0.96153846153846156</v>
      </c>
      <c r="J109" s="294"/>
      <c r="K109" s="294"/>
      <c r="L109" s="294">
        <f>L108/M108*100</f>
        <v>0</v>
      </c>
      <c r="M109" s="294"/>
      <c r="N109" s="294"/>
      <c r="O109" s="122" t="e">
        <f>(O108/P108)*100</f>
        <v>#DIV/0!</v>
      </c>
      <c r="P109" s="122"/>
      <c r="Q109" s="122"/>
      <c r="R109" s="122" t="e">
        <f>(R108/S108)*100</f>
        <v>#DIV/0!</v>
      </c>
      <c r="S109" s="122"/>
      <c r="T109" s="122"/>
      <c r="U109" s="122" t="e">
        <f>(U108/V108)*100</f>
        <v>#DIV/0!</v>
      </c>
      <c r="V109" s="122"/>
      <c r="W109" s="122"/>
      <c r="X109" s="122" t="e">
        <f>(X108/Y108)*100</f>
        <v>#DIV/0!</v>
      </c>
      <c r="Y109" s="122"/>
      <c r="Z109" s="122"/>
      <c r="AA109" s="122" t="e">
        <f>(AA108/AB108)*100</f>
        <v>#DIV/0!</v>
      </c>
      <c r="AB109" s="122"/>
      <c r="AC109" s="122"/>
      <c r="AD109" s="122" t="e">
        <f>(AD108/AE108)*100</f>
        <v>#DIV/0!</v>
      </c>
      <c r="AE109" s="122"/>
      <c r="AF109" s="122"/>
      <c r="AG109" s="122" t="e">
        <f>(AG108/AH108)*100</f>
        <v>#DIV/0!</v>
      </c>
      <c r="AH109" s="122"/>
      <c r="AI109" s="122"/>
      <c r="AJ109" s="122" t="e">
        <f>(AJ108/AK108)*100</f>
        <v>#DIV/0!</v>
      </c>
      <c r="AK109" s="122"/>
      <c r="AL109" s="122"/>
      <c r="AM109" s="122" t="e">
        <f>(AM108/AN108)*100</f>
        <v>#DIV/0!</v>
      </c>
      <c r="AN109" s="122"/>
      <c r="AO109" s="122"/>
      <c r="AP109" s="122" t="e">
        <f>(AP108/AQ108)*100</f>
        <v>#DIV/0!</v>
      </c>
      <c r="AQ109" s="122"/>
      <c r="AR109" s="122"/>
      <c r="AS109" s="122" t="e">
        <f>(AS108/AT108)*100</f>
        <v>#DIV/0!</v>
      </c>
      <c r="AT109" s="122"/>
      <c r="AU109" s="122"/>
    </row>
    <row r="110" spans="2:47" ht="18" customHeight="1">
      <c r="B110" s="231"/>
      <c r="C110" s="116">
        <v>52</v>
      </c>
      <c r="D110" s="110" t="s">
        <v>264</v>
      </c>
      <c r="E110" s="110" t="s">
        <v>265</v>
      </c>
      <c r="F110" s="233" t="s">
        <v>374</v>
      </c>
      <c r="G110" s="78">
        <v>1</v>
      </c>
      <c r="H110" s="221" t="s">
        <v>28</v>
      </c>
      <c r="I110" s="24">
        <v>0</v>
      </c>
      <c r="J110" s="294">
        <v>104</v>
      </c>
      <c r="K110" s="294"/>
      <c r="L110" s="24">
        <v>0</v>
      </c>
      <c r="M110" s="294">
        <v>92</v>
      </c>
      <c r="N110" s="294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>
      <c r="B111" s="231"/>
      <c r="C111" s="116"/>
      <c r="D111" s="110"/>
      <c r="E111" s="110"/>
      <c r="F111" s="234"/>
      <c r="G111" s="73"/>
      <c r="H111" s="221"/>
      <c r="I111" s="294">
        <f>I110/J110*100</f>
        <v>0</v>
      </c>
      <c r="J111" s="294"/>
      <c r="K111" s="294"/>
      <c r="L111" s="294">
        <f>L110/M110*100</f>
        <v>0</v>
      </c>
      <c r="M111" s="294"/>
      <c r="N111" s="294"/>
      <c r="O111" s="122" t="e">
        <f>(O110/P110)*100</f>
        <v>#DIV/0!</v>
      </c>
      <c r="P111" s="122"/>
      <c r="Q111" s="122"/>
      <c r="R111" s="122" t="e">
        <f>(R110/S110)*100</f>
        <v>#DIV/0!</v>
      </c>
      <c r="S111" s="122"/>
      <c r="T111" s="122"/>
      <c r="U111" s="122" t="e">
        <f>(U110/V110)*100</f>
        <v>#DIV/0!</v>
      </c>
      <c r="V111" s="122"/>
      <c r="W111" s="122"/>
      <c r="X111" s="122" t="e">
        <f>(X110/Y110)*100</f>
        <v>#DIV/0!</v>
      </c>
      <c r="Y111" s="122"/>
      <c r="Z111" s="122"/>
      <c r="AA111" s="122" t="e">
        <f>(AA110/AB110)*100</f>
        <v>#DIV/0!</v>
      </c>
      <c r="AB111" s="122"/>
      <c r="AC111" s="122"/>
      <c r="AD111" s="122" t="e">
        <f>(AD110/AE110)*100</f>
        <v>#DIV/0!</v>
      </c>
      <c r="AE111" s="122"/>
      <c r="AF111" s="122"/>
      <c r="AG111" s="122" t="e">
        <f>(AG110/AH110)*100</f>
        <v>#DIV/0!</v>
      </c>
      <c r="AH111" s="122"/>
      <c r="AI111" s="122"/>
      <c r="AJ111" s="122" t="e">
        <f>(AJ110/AK110)*100</f>
        <v>#DIV/0!</v>
      </c>
      <c r="AK111" s="122"/>
      <c r="AL111" s="122"/>
      <c r="AM111" s="122" t="e">
        <f>(AM110/AN110)*100</f>
        <v>#DIV/0!</v>
      </c>
      <c r="AN111" s="122"/>
      <c r="AO111" s="122"/>
      <c r="AP111" s="122" t="e">
        <f>(AP110/AQ110)*100</f>
        <v>#DIV/0!</v>
      </c>
      <c r="AQ111" s="122"/>
      <c r="AR111" s="122"/>
      <c r="AS111" s="122" t="e">
        <f>(AS110/AT110)*100</f>
        <v>#DIV/0!</v>
      </c>
      <c r="AT111" s="122"/>
      <c r="AU111" s="122"/>
    </row>
    <row r="112" spans="2:47" ht="18" customHeight="1">
      <c r="B112" s="231"/>
      <c r="C112" s="116">
        <v>53</v>
      </c>
      <c r="D112" s="110" t="s">
        <v>266</v>
      </c>
      <c r="E112" s="110" t="s">
        <v>267</v>
      </c>
      <c r="F112" s="233" t="s">
        <v>375</v>
      </c>
      <c r="G112" s="73" t="s">
        <v>281</v>
      </c>
      <c r="H112" s="221" t="s">
        <v>28</v>
      </c>
      <c r="I112" s="24">
        <v>0</v>
      </c>
      <c r="J112" s="294">
        <v>104</v>
      </c>
      <c r="K112" s="294"/>
      <c r="L112" s="24">
        <v>0</v>
      </c>
      <c r="M112" s="294">
        <v>92</v>
      </c>
      <c r="N112" s="294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>
      <c r="B113" s="231"/>
      <c r="C113" s="116"/>
      <c r="D113" s="110"/>
      <c r="E113" s="110"/>
      <c r="F113" s="234"/>
      <c r="G113" s="73"/>
      <c r="H113" s="221"/>
      <c r="I113" s="294">
        <f>I112/J112*100</f>
        <v>0</v>
      </c>
      <c r="J113" s="294"/>
      <c r="K113" s="294"/>
      <c r="L113" s="294">
        <f>L112/M112*100</f>
        <v>0</v>
      </c>
      <c r="M113" s="294"/>
      <c r="N113" s="294"/>
      <c r="O113" s="122" t="e">
        <f>(O112/P112)*100</f>
        <v>#DIV/0!</v>
      </c>
      <c r="P113" s="122"/>
      <c r="Q113" s="122"/>
      <c r="R113" s="122" t="e">
        <f>(R112/S112)*100</f>
        <v>#DIV/0!</v>
      </c>
      <c r="S113" s="122"/>
      <c r="T113" s="122"/>
      <c r="U113" s="122" t="e">
        <f>(U112/V112)*100</f>
        <v>#DIV/0!</v>
      </c>
      <c r="V113" s="122"/>
      <c r="W113" s="122"/>
      <c r="X113" s="122" t="e">
        <f>(X112/Y112)*100</f>
        <v>#DIV/0!</v>
      </c>
      <c r="Y113" s="122"/>
      <c r="Z113" s="122"/>
      <c r="AA113" s="122" t="e">
        <f>(AA112/AB112)*100</f>
        <v>#DIV/0!</v>
      </c>
      <c r="AB113" s="122"/>
      <c r="AC113" s="122"/>
      <c r="AD113" s="122" t="e">
        <f>(AD112/AE112)*100</f>
        <v>#DIV/0!</v>
      </c>
      <c r="AE113" s="122"/>
      <c r="AF113" s="122"/>
      <c r="AG113" s="122" t="e">
        <f>(AG112/AH112)*100</f>
        <v>#DIV/0!</v>
      </c>
      <c r="AH113" s="122"/>
      <c r="AI113" s="122"/>
      <c r="AJ113" s="122" t="e">
        <f>(AJ112/AK112)*100</f>
        <v>#DIV/0!</v>
      </c>
      <c r="AK113" s="122"/>
      <c r="AL113" s="122"/>
      <c r="AM113" s="122" t="e">
        <f>(AM112/AN112)*100</f>
        <v>#DIV/0!</v>
      </c>
      <c r="AN113" s="122"/>
      <c r="AO113" s="122"/>
      <c r="AP113" s="122" t="e">
        <f>(AP112/AQ112)*100</f>
        <v>#DIV/0!</v>
      </c>
      <c r="AQ113" s="122"/>
      <c r="AR113" s="122"/>
      <c r="AS113" s="122" t="e">
        <f>(AS112/AT112)*100</f>
        <v>#DIV/0!</v>
      </c>
      <c r="AT113" s="122"/>
      <c r="AU113" s="122"/>
    </row>
    <row r="114" spans="2:47" ht="18" customHeight="1">
      <c r="B114" s="231"/>
      <c r="C114" s="116">
        <v>54</v>
      </c>
      <c r="D114" s="110" t="s">
        <v>268</v>
      </c>
      <c r="E114" s="110" t="s">
        <v>269</v>
      </c>
      <c r="F114" s="233" t="s">
        <v>376</v>
      </c>
      <c r="G114" s="73" t="s">
        <v>45</v>
      </c>
      <c r="H114" s="221" t="s">
        <v>28</v>
      </c>
      <c r="I114" s="24">
        <v>2</v>
      </c>
      <c r="J114" s="294">
        <v>104</v>
      </c>
      <c r="K114" s="294"/>
      <c r="L114" s="24">
        <v>1</v>
      </c>
      <c r="M114" s="294">
        <v>92</v>
      </c>
      <c r="N114" s="294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>
      <c r="B115" s="231"/>
      <c r="C115" s="116"/>
      <c r="D115" s="110"/>
      <c r="E115" s="110"/>
      <c r="F115" s="234"/>
      <c r="G115" s="73"/>
      <c r="H115" s="221"/>
      <c r="I115" s="294">
        <f>I114/J114*100</f>
        <v>1.9230769230769231</v>
      </c>
      <c r="J115" s="294"/>
      <c r="K115" s="294"/>
      <c r="L115" s="294">
        <f>L114/M114*100</f>
        <v>1.0869565217391304</v>
      </c>
      <c r="M115" s="294"/>
      <c r="N115" s="294"/>
      <c r="O115" s="122" t="e">
        <f>(O114/P114)*100</f>
        <v>#DIV/0!</v>
      </c>
      <c r="P115" s="122"/>
      <c r="Q115" s="122"/>
      <c r="R115" s="122" t="e">
        <f>(R114/S114)*100</f>
        <v>#DIV/0!</v>
      </c>
      <c r="S115" s="122"/>
      <c r="T115" s="122"/>
      <c r="U115" s="122" t="e">
        <f>(U114/V114)*100</f>
        <v>#DIV/0!</v>
      </c>
      <c r="V115" s="122"/>
      <c r="W115" s="122"/>
      <c r="X115" s="122" t="e">
        <f>(X114/Y114)*100</f>
        <v>#DIV/0!</v>
      </c>
      <c r="Y115" s="122"/>
      <c r="Z115" s="122"/>
      <c r="AA115" s="122" t="e">
        <f>(AA114/AB114)*100</f>
        <v>#DIV/0!</v>
      </c>
      <c r="AB115" s="122"/>
      <c r="AC115" s="122"/>
      <c r="AD115" s="122" t="e">
        <f>(AD114/AE114)*100</f>
        <v>#DIV/0!</v>
      </c>
      <c r="AE115" s="122"/>
      <c r="AF115" s="122"/>
      <c r="AG115" s="122" t="e">
        <f>(AG114/AH114)*100</f>
        <v>#DIV/0!</v>
      </c>
      <c r="AH115" s="122"/>
      <c r="AI115" s="122"/>
      <c r="AJ115" s="122" t="e">
        <f>(AJ114/AK114)*100</f>
        <v>#DIV/0!</v>
      </c>
      <c r="AK115" s="122"/>
      <c r="AL115" s="122"/>
      <c r="AM115" s="122" t="e">
        <f>(AM114/AN114)*100</f>
        <v>#DIV/0!</v>
      </c>
      <c r="AN115" s="122"/>
      <c r="AO115" s="122"/>
      <c r="AP115" s="122" t="e">
        <f>(AP114/AQ114)*100</f>
        <v>#DIV/0!</v>
      </c>
      <c r="AQ115" s="122"/>
      <c r="AR115" s="122"/>
      <c r="AS115" s="122" t="e">
        <f>(AS114/AT114)*100</f>
        <v>#DIV/0!</v>
      </c>
      <c r="AT115" s="122"/>
      <c r="AU115" s="122"/>
    </row>
    <row r="116" spans="2:47" ht="18" customHeight="1">
      <c r="B116" s="231"/>
      <c r="C116" s="116">
        <v>55</v>
      </c>
      <c r="D116" s="110" t="s">
        <v>270</v>
      </c>
      <c r="E116" s="110" t="s">
        <v>271</v>
      </c>
      <c r="F116" s="233" t="s">
        <v>377</v>
      </c>
      <c r="G116" s="113"/>
      <c r="H116" s="221" t="s">
        <v>28</v>
      </c>
      <c r="I116" s="294">
        <v>0</v>
      </c>
      <c r="J116" s="294"/>
      <c r="K116" s="294"/>
      <c r="L116" s="294">
        <v>0</v>
      </c>
      <c r="M116" s="294"/>
      <c r="N116" s="294"/>
      <c r="O116" s="176"/>
      <c r="P116" s="177"/>
      <c r="Q116" s="178"/>
      <c r="R116" s="176"/>
      <c r="S116" s="177"/>
      <c r="T116" s="178"/>
      <c r="U116" s="176"/>
      <c r="V116" s="177"/>
      <c r="W116" s="178"/>
      <c r="X116" s="176"/>
      <c r="Y116" s="177"/>
      <c r="Z116" s="178"/>
      <c r="AA116" s="176"/>
      <c r="AB116" s="177"/>
      <c r="AC116" s="178"/>
      <c r="AD116" s="176"/>
      <c r="AE116" s="177"/>
      <c r="AF116" s="178"/>
      <c r="AG116" s="176"/>
      <c r="AH116" s="177"/>
      <c r="AI116" s="178"/>
      <c r="AJ116" s="176"/>
      <c r="AK116" s="177"/>
      <c r="AL116" s="178"/>
      <c r="AM116" s="176"/>
      <c r="AN116" s="177"/>
      <c r="AO116" s="178"/>
      <c r="AP116" s="176"/>
      <c r="AQ116" s="177"/>
      <c r="AR116" s="178"/>
      <c r="AS116" s="176"/>
      <c r="AT116" s="177"/>
      <c r="AU116" s="178"/>
    </row>
    <row r="117" spans="2:47" ht="18" customHeight="1" thickBot="1">
      <c r="B117" s="232"/>
      <c r="C117" s="116"/>
      <c r="D117" s="110"/>
      <c r="E117" s="110"/>
      <c r="F117" s="234"/>
      <c r="G117" s="113"/>
      <c r="H117" s="221"/>
      <c r="I117" s="294"/>
      <c r="J117" s="294"/>
      <c r="K117" s="294"/>
      <c r="L117" s="294"/>
      <c r="M117" s="294"/>
      <c r="N117" s="294"/>
      <c r="O117" s="179"/>
      <c r="P117" s="180"/>
      <c r="Q117" s="181"/>
      <c r="R117" s="179"/>
      <c r="S117" s="180"/>
      <c r="T117" s="181"/>
      <c r="U117" s="179"/>
      <c r="V117" s="180"/>
      <c r="W117" s="181"/>
      <c r="X117" s="179"/>
      <c r="Y117" s="180"/>
      <c r="Z117" s="181"/>
      <c r="AA117" s="179"/>
      <c r="AB117" s="180"/>
      <c r="AC117" s="181"/>
      <c r="AD117" s="179"/>
      <c r="AE117" s="180"/>
      <c r="AF117" s="181"/>
      <c r="AG117" s="179"/>
      <c r="AH117" s="180"/>
      <c r="AI117" s="181"/>
      <c r="AJ117" s="179"/>
      <c r="AK117" s="180"/>
      <c r="AL117" s="181"/>
      <c r="AM117" s="179"/>
      <c r="AN117" s="180"/>
      <c r="AO117" s="181"/>
      <c r="AP117" s="179"/>
      <c r="AQ117" s="180"/>
      <c r="AR117" s="181"/>
      <c r="AS117" s="179"/>
      <c r="AT117" s="180"/>
      <c r="AU117" s="181"/>
    </row>
    <row r="118" spans="2:47" ht="18" customHeight="1">
      <c r="B118" s="226" t="s">
        <v>149</v>
      </c>
      <c r="C118" s="116">
        <v>56</v>
      </c>
      <c r="D118" s="104" t="s">
        <v>306</v>
      </c>
      <c r="E118" s="104" t="s">
        <v>286</v>
      </c>
      <c r="F118" s="229" t="s">
        <v>378</v>
      </c>
      <c r="G118" s="86">
        <v>1</v>
      </c>
      <c r="H118" s="190" t="s">
        <v>28</v>
      </c>
      <c r="I118" s="27">
        <v>1052</v>
      </c>
      <c r="J118" s="294">
        <v>1052</v>
      </c>
      <c r="K118" s="294"/>
      <c r="L118" s="27">
        <v>1051</v>
      </c>
      <c r="M118" s="294">
        <v>1051</v>
      </c>
      <c r="N118" s="294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>
      <c r="B119" s="227"/>
      <c r="C119" s="116"/>
      <c r="D119" s="104"/>
      <c r="E119" s="104"/>
      <c r="F119" s="104"/>
      <c r="G119" s="84"/>
      <c r="H119" s="190"/>
      <c r="I119" s="294">
        <f>I118/J118*100</f>
        <v>100</v>
      </c>
      <c r="J119" s="294"/>
      <c r="K119" s="294"/>
      <c r="L119" s="294">
        <f>L118/M118*100</f>
        <v>100</v>
      </c>
      <c r="M119" s="294"/>
      <c r="N119" s="294"/>
      <c r="O119" s="122" t="e">
        <f>(O118/P118)*100</f>
        <v>#DIV/0!</v>
      </c>
      <c r="P119" s="122"/>
      <c r="Q119" s="122"/>
      <c r="R119" s="122" t="e">
        <f>(R118/S118)*100</f>
        <v>#DIV/0!</v>
      </c>
      <c r="S119" s="122"/>
      <c r="T119" s="122"/>
      <c r="U119" s="122" t="e">
        <f>(U118/V118)*100</f>
        <v>#DIV/0!</v>
      </c>
      <c r="V119" s="122"/>
      <c r="W119" s="122"/>
      <c r="X119" s="122" t="e">
        <f>(X118/Y118)*100</f>
        <v>#DIV/0!</v>
      </c>
      <c r="Y119" s="122"/>
      <c r="Z119" s="122"/>
      <c r="AA119" s="122" t="e">
        <f>(AA118/AB118)*100</f>
        <v>#DIV/0!</v>
      </c>
      <c r="AB119" s="122"/>
      <c r="AC119" s="122"/>
      <c r="AD119" s="122" t="e">
        <f>(AD118/AE118)*100</f>
        <v>#DIV/0!</v>
      </c>
      <c r="AE119" s="122"/>
      <c r="AF119" s="122"/>
      <c r="AG119" s="122" t="e">
        <f>(AG118/AH118)*100</f>
        <v>#DIV/0!</v>
      </c>
      <c r="AH119" s="122"/>
      <c r="AI119" s="122"/>
      <c r="AJ119" s="122" t="e">
        <f>(AJ118/AK118)*100</f>
        <v>#DIV/0!</v>
      </c>
      <c r="AK119" s="122"/>
      <c r="AL119" s="122"/>
      <c r="AM119" s="122" t="e">
        <f>(AM118/AN118)*100</f>
        <v>#DIV/0!</v>
      </c>
      <c r="AN119" s="122"/>
      <c r="AO119" s="122"/>
      <c r="AP119" s="122" t="e">
        <f>(AP118/AQ118)*100</f>
        <v>#DIV/0!</v>
      </c>
      <c r="AQ119" s="122"/>
      <c r="AR119" s="122"/>
      <c r="AS119" s="122" t="e">
        <f>(AS118/AT118)*100</f>
        <v>#DIV/0!</v>
      </c>
      <c r="AT119" s="122"/>
      <c r="AU119" s="122"/>
    </row>
    <row r="120" spans="2:47" ht="18" customHeight="1">
      <c r="B120" s="227"/>
      <c r="C120" s="116">
        <v>57</v>
      </c>
      <c r="D120" s="104" t="s">
        <v>307</v>
      </c>
      <c r="E120" s="104" t="s">
        <v>153</v>
      </c>
      <c r="F120" s="104" t="s">
        <v>379</v>
      </c>
      <c r="G120" s="86">
        <v>0.95</v>
      </c>
      <c r="H120" s="190" t="s">
        <v>28</v>
      </c>
      <c r="I120" s="24">
        <v>6</v>
      </c>
      <c r="J120" s="294">
        <v>6</v>
      </c>
      <c r="K120" s="294"/>
      <c r="L120" s="24">
        <v>7</v>
      </c>
      <c r="M120" s="294">
        <v>7</v>
      </c>
      <c r="N120" s="294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>
      <c r="B121" s="227"/>
      <c r="C121" s="116"/>
      <c r="D121" s="104"/>
      <c r="E121" s="104"/>
      <c r="F121" s="104"/>
      <c r="G121" s="84"/>
      <c r="H121" s="190"/>
      <c r="I121" s="294">
        <f>I120/J120*100</f>
        <v>100</v>
      </c>
      <c r="J121" s="294"/>
      <c r="K121" s="294"/>
      <c r="L121" s="294">
        <f>L120/M120*100</f>
        <v>100</v>
      </c>
      <c r="M121" s="294"/>
      <c r="N121" s="294"/>
      <c r="O121" s="122" t="e">
        <f>(O120/P120)*100</f>
        <v>#DIV/0!</v>
      </c>
      <c r="P121" s="122"/>
      <c r="Q121" s="122"/>
      <c r="R121" s="122" t="e">
        <f>(R120/S120)*100</f>
        <v>#DIV/0!</v>
      </c>
      <c r="S121" s="122"/>
      <c r="T121" s="122"/>
      <c r="U121" s="122" t="e">
        <f>(U120/V120)*100</f>
        <v>#DIV/0!</v>
      </c>
      <c r="V121" s="122"/>
      <c r="W121" s="122"/>
      <c r="X121" s="122" t="e">
        <f>(X120/Y120)*100</f>
        <v>#DIV/0!</v>
      </c>
      <c r="Y121" s="122"/>
      <c r="Z121" s="122"/>
      <c r="AA121" s="122" t="e">
        <f>(AA120/AB120)*100</f>
        <v>#DIV/0!</v>
      </c>
      <c r="AB121" s="122"/>
      <c r="AC121" s="122"/>
      <c r="AD121" s="122" t="e">
        <f>(AD120/AE120)*100</f>
        <v>#DIV/0!</v>
      </c>
      <c r="AE121" s="122"/>
      <c r="AF121" s="122"/>
      <c r="AG121" s="122" t="e">
        <f>(AG120/AH120)*100</f>
        <v>#DIV/0!</v>
      </c>
      <c r="AH121" s="122"/>
      <c r="AI121" s="122"/>
      <c r="AJ121" s="122" t="e">
        <f>(AJ120/AK120)*100</f>
        <v>#DIV/0!</v>
      </c>
      <c r="AK121" s="122"/>
      <c r="AL121" s="122"/>
      <c r="AM121" s="122" t="e">
        <f>(AM120/AN120)*100</f>
        <v>#DIV/0!</v>
      </c>
      <c r="AN121" s="122"/>
      <c r="AO121" s="122"/>
      <c r="AP121" s="122" t="e">
        <f>(AP120/AQ120)*100</f>
        <v>#DIV/0!</v>
      </c>
      <c r="AQ121" s="122"/>
      <c r="AR121" s="122"/>
      <c r="AS121" s="122" t="e">
        <f>(AS120/AT120)*100</f>
        <v>#DIV/0!</v>
      </c>
      <c r="AT121" s="122"/>
      <c r="AU121" s="122"/>
    </row>
    <row r="122" spans="2:47" ht="18" customHeight="1">
      <c r="B122" s="227"/>
      <c r="C122" s="116">
        <v>58</v>
      </c>
      <c r="D122" s="104" t="s">
        <v>308</v>
      </c>
      <c r="E122" s="104" t="s">
        <v>155</v>
      </c>
      <c r="F122" s="104" t="s">
        <v>380</v>
      </c>
      <c r="G122" s="86">
        <v>0.95</v>
      </c>
      <c r="H122" s="190" t="s">
        <v>28</v>
      </c>
      <c r="I122" s="24">
        <v>562</v>
      </c>
      <c r="J122" s="294">
        <v>564</v>
      </c>
      <c r="K122" s="294"/>
      <c r="L122" s="24">
        <v>543</v>
      </c>
      <c r="M122" s="294">
        <v>545</v>
      </c>
      <c r="N122" s="294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>
      <c r="B123" s="227"/>
      <c r="C123" s="116"/>
      <c r="D123" s="104"/>
      <c r="E123" s="104"/>
      <c r="F123" s="104"/>
      <c r="G123" s="84"/>
      <c r="H123" s="190"/>
      <c r="I123" s="294">
        <f>I122/J122*100</f>
        <v>99.645390070921991</v>
      </c>
      <c r="J123" s="294"/>
      <c r="K123" s="294"/>
      <c r="L123" s="294">
        <f>L122/M122*100</f>
        <v>99.633027522935777</v>
      </c>
      <c r="M123" s="294"/>
      <c r="N123" s="294"/>
      <c r="O123" s="122" t="e">
        <f>(O122/P122)*100</f>
        <v>#DIV/0!</v>
      </c>
      <c r="P123" s="122"/>
      <c r="Q123" s="122"/>
      <c r="R123" s="122" t="e">
        <f>(R122/S122)*100</f>
        <v>#DIV/0!</v>
      </c>
      <c r="S123" s="122"/>
      <c r="T123" s="122"/>
      <c r="U123" s="122" t="e">
        <f>(U122/V122)*100</f>
        <v>#DIV/0!</v>
      </c>
      <c r="V123" s="122"/>
      <c r="W123" s="122"/>
      <c r="X123" s="122" t="e">
        <f>(X122/Y122)*100</f>
        <v>#DIV/0!</v>
      </c>
      <c r="Y123" s="122"/>
      <c r="Z123" s="122"/>
      <c r="AA123" s="122" t="e">
        <f>(AA122/AB122)*100</f>
        <v>#DIV/0!</v>
      </c>
      <c r="AB123" s="122"/>
      <c r="AC123" s="122"/>
      <c r="AD123" s="122" t="e">
        <f>(AD122/AE122)*100</f>
        <v>#DIV/0!</v>
      </c>
      <c r="AE123" s="122"/>
      <c r="AF123" s="122"/>
      <c r="AG123" s="122" t="e">
        <f>(AG122/AH122)*100</f>
        <v>#DIV/0!</v>
      </c>
      <c r="AH123" s="122"/>
      <c r="AI123" s="122"/>
      <c r="AJ123" s="122" t="e">
        <f>(AJ122/AK122)*100</f>
        <v>#DIV/0!</v>
      </c>
      <c r="AK123" s="122"/>
      <c r="AL123" s="122"/>
      <c r="AM123" s="122" t="e">
        <f>(AM122/AN122)*100</f>
        <v>#DIV/0!</v>
      </c>
      <c r="AN123" s="122"/>
      <c r="AO123" s="122"/>
      <c r="AP123" s="122" t="e">
        <f>(AP122/AQ122)*100</f>
        <v>#DIV/0!</v>
      </c>
      <c r="AQ123" s="122"/>
      <c r="AR123" s="122"/>
      <c r="AS123" s="122" t="e">
        <f>(AS122/AT122)*100</f>
        <v>#DIV/0!</v>
      </c>
      <c r="AT123" s="122"/>
      <c r="AU123" s="122"/>
    </row>
    <row r="124" spans="2:47" ht="18" customHeight="1">
      <c r="B124" s="227"/>
      <c r="C124" s="116">
        <v>59</v>
      </c>
      <c r="D124" s="103" t="s">
        <v>309</v>
      </c>
      <c r="E124" s="103" t="s">
        <v>157</v>
      </c>
      <c r="F124" s="103" t="s">
        <v>381</v>
      </c>
      <c r="G124" s="86">
        <v>0.95</v>
      </c>
      <c r="H124" s="190" t="s">
        <v>28</v>
      </c>
      <c r="I124" s="24">
        <v>198</v>
      </c>
      <c r="J124" s="294">
        <v>214</v>
      </c>
      <c r="K124" s="294"/>
      <c r="L124" s="24">
        <v>183</v>
      </c>
      <c r="M124" s="294">
        <v>202</v>
      </c>
      <c r="N124" s="294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>
      <c r="B125" s="227"/>
      <c r="C125" s="116"/>
      <c r="D125" s="103"/>
      <c r="E125" s="103"/>
      <c r="F125" s="103"/>
      <c r="G125" s="84"/>
      <c r="H125" s="190"/>
      <c r="I125" s="294">
        <f>I124/J124*100</f>
        <v>92.523364485981304</v>
      </c>
      <c r="J125" s="294"/>
      <c r="K125" s="294"/>
      <c r="L125" s="294">
        <f>L124/M124*100</f>
        <v>90.594059405940598</v>
      </c>
      <c r="M125" s="294"/>
      <c r="N125" s="294"/>
      <c r="O125" s="122" t="e">
        <f>(O124/P124)*100</f>
        <v>#DIV/0!</v>
      </c>
      <c r="P125" s="122"/>
      <c r="Q125" s="122"/>
      <c r="R125" s="122" t="e">
        <f>(R124/S124)*100</f>
        <v>#DIV/0!</v>
      </c>
      <c r="S125" s="122"/>
      <c r="T125" s="122"/>
      <c r="U125" s="122" t="e">
        <f>(U124/V124)*100</f>
        <v>#DIV/0!</v>
      </c>
      <c r="V125" s="122"/>
      <c r="W125" s="122"/>
      <c r="X125" s="122" t="e">
        <f>(X124/Y124)*100</f>
        <v>#DIV/0!</v>
      </c>
      <c r="Y125" s="122"/>
      <c r="Z125" s="122"/>
      <c r="AA125" s="122" t="e">
        <f>(AA124/AB124)*100</f>
        <v>#DIV/0!</v>
      </c>
      <c r="AB125" s="122"/>
      <c r="AC125" s="122"/>
      <c r="AD125" s="122" t="e">
        <f>(AD124/AE124)*100</f>
        <v>#DIV/0!</v>
      </c>
      <c r="AE125" s="122"/>
      <c r="AF125" s="122"/>
      <c r="AG125" s="122" t="e">
        <f>(AG124/AH124)*100</f>
        <v>#DIV/0!</v>
      </c>
      <c r="AH125" s="122"/>
      <c r="AI125" s="122"/>
      <c r="AJ125" s="122" t="e">
        <f>(AJ124/AK124)*100</f>
        <v>#DIV/0!</v>
      </c>
      <c r="AK125" s="122"/>
      <c r="AL125" s="122"/>
      <c r="AM125" s="122" t="e">
        <f>(AM124/AN124)*100</f>
        <v>#DIV/0!</v>
      </c>
      <c r="AN125" s="122"/>
      <c r="AO125" s="122"/>
      <c r="AP125" s="122" t="e">
        <f>(AP124/AQ124)*100</f>
        <v>#DIV/0!</v>
      </c>
      <c r="AQ125" s="122"/>
      <c r="AR125" s="122"/>
      <c r="AS125" s="122" t="e">
        <f>(AS124/AT124)*100</f>
        <v>#DIV/0!</v>
      </c>
      <c r="AT125" s="122"/>
      <c r="AU125" s="122"/>
    </row>
    <row r="126" spans="2:47" ht="18" customHeight="1">
      <c r="B126" s="227"/>
      <c r="C126" s="116">
        <v>60</v>
      </c>
      <c r="D126" s="103" t="s">
        <v>310</v>
      </c>
      <c r="E126" s="103" t="s">
        <v>159</v>
      </c>
      <c r="F126" s="103" t="s">
        <v>382</v>
      </c>
      <c r="G126" s="86">
        <v>0.95</v>
      </c>
      <c r="H126" s="190" t="s">
        <v>28</v>
      </c>
      <c r="I126" s="24">
        <v>31</v>
      </c>
      <c r="J126" s="294">
        <v>38</v>
      </c>
      <c r="K126" s="294"/>
      <c r="L126" s="24">
        <v>38</v>
      </c>
      <c r="M126" s="294">
        <v>45</v>
      </c>
      <c r="N126" s="294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>
      <c r="B127" s="227"/>
      <c r="C127" s="116"/>
      <c r="D127" s="103"/>
      <c r="E127" s="103"/>
      <c r="F127" s="225"/>
      <c r="G127" s="84"/>
      <c r="H127" s="190"/>
      <c r="I127" s="294">
        <f>I126/J126*100</f>
        <v>81.578947368421055</v>
      </c>
      <c r="J127" s="294"/>
      <c r="K127" s="294"/>
      <c r="L127" s="294">
        <f>L126/M126*100</f>
        <v>84.444444444444443</v>
      </c>
      <c r="M127" s="294"/>
      <c r="N127" s="294"/>
      <c r="O127" s="122" t="e">
        <f>(O126/P126)*100</f>
        <v>#DIV/0!</v>
      </c>
      <c r="P127" s="122"/>
      <c r="Q127" s="122"/>
      <c r="R127" s="122" t="e">
        <f>(R126/S126)*100</f>
        <v>#DIV/0!</v>
      </c>
      <c r="S127" s="122"/>
      <c r="T127" s="122"/>
      <c r="U127" s="122" t="e">
        <f>(U126/V126)*100</f>
        <v>#DIV/0!</v>
      </c>
      <c r="V127" s="122"/>
      <c r="W127" s="122"/>
      <c r="X127" s="122" t="e">
        <f>(X126/Y126)*100</f>
        <v>#DIV/0!</v>
      </c>
      <c r="Y127" s="122"/>
      <c r="Z127" s="122"/>
      <c r="AA127" s="122" t="e">
        <f>(AA126/AB126)*100</f>
        <v>#DIV/0!</v>
      </c>
      <c r="AB127" s="122"/>
      <c r="AC127" s="122"/>
      <c r="AD127" s="122" t="e">
        <f>(AD126/AE126)*100</f>
        <v>#DIV/0!</v>
      </c>
      <c r="AE127" s="122"/>
      <c r="AF127" s="122"/>
      <c r="AG127" s="122" t="e">
        <f>(AG126/AH126)*100</f>
        <v>#DIV/0!</v>
      </c>
      <c r="AH127" s="122"/>
      <c r="AI127" s="122"/>
      <c r="AJ127" s="122" t="e">
        <f>(AJ126/AK126)*100</f>
        <v>#DIV/0!</v>
      </c>
      <c r="AK127" s="122"/>
      <c r="AL127" s="122"/>
      <c r="AM127" s="122" t="e">
        <f>(AM126/AN126)*100</f>
        <v>#DIV/0!</v>
      </c>
      <c r="AN127" s="122"/>
      <c r="AO127" s="122"/>
      <c r="AP127" s="122" t="e">
        <f>(AP126/AQ126)*100</f>
        <v>#DIV/0!</v>
      </c>
      <c r="AQ127" s="122"/>
      <c r="AR127" s="122"/>
      <c r="AS127" s="122" t="e">
        <f>(AS126/AT126)*100</f>
        <v>#DIV/0!</v>
      </c>
      <c r="AT127" s="122"/>
      <c r="AU127" s="122"/>
    </row>
    <row r="128" spans="2:47" ht="18" customHeight="1">
      <c r="B128" s="227"/>
      <c r="C128" s="116">
        <v>61</v>
      </c>
      <c r="D128" s="103" t="s">
        <v>311</v>
      </c>
      <c r="E128" s="103" t="s">
        <v>163</v>
      </c>
      <c r="F128" s="103" t="s">
        <v>383</v>
      </c>
      <c r="G128" s="86">
        <v>0.95</v>
      </c>
      <c r="H128" s="190" t="s">
        <v>28</v>
      </c>
      <c r="I128" s="24">
        <v>284</v>
      </c>
      <c r="J128" s="294">
        <v>311</v>
      </c>
      <c r="K128" s="294"/>
      <c r="L128" s="24">
        <v>271</v>
      </c>
      <c r="M128" s="294">
        <v>304</v>
      </c>
      <c r="N128" s="294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>
      <c r="B129" s="227"/>
      <c r="C129" s="116"/>
      <c r="D129" s="103"/>
      <c r="E129" s="103"/>
      <c r="F129" s="103"/>
      <c r="G129" s="84"/>
      <c r="H129" s="190"/>
      <c r="I129" s="294">
        <f>I128/J128*100</f>
        <v>91.318327974276528</v>
      </c>
      <c r="J129" s="294"/>
      <c r="K129" s="294"/>
      <c r="L129" s="294">
        <f>L128/M128*100</f>
        <v>89.14473684210526</v>
      </c>
      <c r="M129" s="294"/>
      <c r="N129" s="294"/>
      <c r="O129" s="122" t="e">
        <f>(O128/P128)*100</f>
        <v>#DIV/0!</v>
      </c>
      <c r="P129" s="122"/>
      <c r="Q129" s="122"/>
      <c r="R129" s="122" t="e">
        <f>(R128/S128)*100</f>
        <v>#DIV/0!</v>
      </c>
      <c r="S129" s="122"/>
      <c r="T129" s="122"/>
      <c r="U129" s="122" t="e">
        <f>(U128/V128)*100</f>
        <v>#DIV/0!</v>
      </c>
      <c r="V129" s="122"/>
      <c r="W129" s="122"/>
      <c r="X129" s="122" t="e">
        <f>(X128/Y128)*100</f>
        <v>#DIV/0!</v>
      </c>
      <c r="Y129" s="122"/>
      <c r="Z129" s="122"/>
      <c r="AA129" s="122" t="e">
        <f>(AA128/AB128)*100</f>
        <v>#DIV/0!</v>
      </c>
      <c r="AB129" s="122"/>
      <c r="AC129" s="122"/>
      <c r="AD129" s="122" t="e">
        <f>(AD128/AE128)*100</f>
        <v>#DIV/0!</v>
      </c>
      <c r="AE129" s="122"/>
      <c r="AF129" s="122"/>
      <c r="AG129" s="122" t="e">
        <f>(AG128/AH128)*100</f>
        <v>#DIV/0!</v>
      </c>
      <c r="AH129" s="122"/>
      <c r="AI129" s="122"/>
      <c r="AJ129" s="122" t="e">
        <f>(AJ128/AK128)*100</f>
        <v>#DIV/0!</v>
      </c>
      <c r="AK129" s="122"/>
      <c r="AL129" s="122"/>
      <c r="AM129" s="122" t="e">
        <f>(AM128/AN128)*100</f>
        <v>#DIV/0!</v>
      </c>
      <c r="AN129" s="122"/>
      <c r="AO129" s="122"/>
      <c r="AP129" s="122" t="e">
        <f>(AP128/AQ128)*100</f>
        <v>#DIV/0!</v>
      </c>
      <c r="AQ129" s="122"/>
      <c r="AR129" s="122"/>
      <c r="AS129" s="122" t="e">
        <f>(AS128/AT128)*100</f>
        <v>#DIV/0!</v>
      </c>
      <c r="AT129" s="122"/>
      <c r="AU129" s="122"/>
    </row>
    <row r="130" spans="2:47" ht="18" customHeight="1">
      <c r="B130" s="227"/>
      <c r="C130" s="116">
        <v>62</v>
      </c>
      <c r="D130" s="103" t="s">
        <v>312</v>
      </c>
      <c r="E130" s="103" t="s">
        <v>165</v>
      </c>
      <c r="F130" s="103" t="s">
        <v>384</v>
      </c>
      <c r="G130" s="86">
        <v>0.95</v>
      </c>
      <c r="H130" s="190" t="s">
        <v>28</v>
      </c>
      <c r="I130" s="24">
        <v>49</v>
      </c>
      <c r="J130" s="294">
        <v>64</v>
      </c>
      <c r="K130" s="294"/>
      <c r="L130" s="24">
        <v>53</v>
      </c>
      <c r="M130" s="294">
        <v>61</v>
      </c>
      <c r="N130" s="294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>
      <c r="B131" s="228"/>
      <c r="C131" s="116"/>
      <c r="D131" s="103"/>
      <c r="E131" s="103"/>
      <c r="F131" s="225"/>
      <c r="G131" s="84"/>
      <c r="H131" s="190"/>
      <c r="I131" s="294">
        <f>I130/J130*100</f>
        <v>76.5625</v>
      </c>
      <c r="J131" s="294"/>
      <c r="K131" s="294"/>
      <c r="L131" s="294">
        <f>L130/M130*100</f>
        <v>86.885245901639337</v>
      </c>
      <c r="M131" s="294"/>
      <c r="N131" s="294"/>
      <c r="O131" s="122" t="e">
        <f>(O130/P130)*100</f>
        <v>#DIV/0!</v>
      </c>
      <c r="P131" s="122"/>
      <c r="Q131" s="122"/>
      <c r="R131" s="122" t="e">
        <f>(R130/S130)*100</f>
        <v>#DIV/0!</v>
      </c>
      <c r="S131" s="122"/>
      <c r="T131" s="122"/>
      <c r="U131" s="122" t="e">
        <f>(U130/V130)*100</f>
        <v>#DIV/0!</v>
      </c>
      <c r="V131" s="122"/>
      <c r="W131" s="122"/>
      <c r="X131" s="122" t="e">
        <f>(X130/Y130)*100</f>
        <v>#DIV/0!</v>
      </c>
      <c r="Y131" s="122"/>
      <c r="Z131" s="122"/>
      <c r="AA131" s="122" t="e">
        <f>(AA130/AB130)*100</f>
        <v>#DIV/0!</v>
      </c>
      <c r="AB131" s="122"/>
      <c r="AC131" s="122"/>
      <c r="AD131" s="122" t="e">
        <f>(AD130/AE130)*100</f>
        <v>#DIV/0!</v>
      </c>
      <c r="AE131" s="122"/>
      <c r="AF131" s="122"/>
      <c r="AG131" s="122" t="e">
        <f>(AG130/AH130)*100</f>
        <v>#DIV/0!</v>
      </c>
      <c r="AH131" s="122"/>
      <c r="AI131" s="122"/>
      <c r="AJ131" s="122" t="e">
        <f>(AJ130/AK130)*100</f>
        <v>#DIV/0!</v>
      </c>
      <c r="AK131" s="122"/>
      <c r="AL131" s="122"/>
      <c r="AM131" s="122" t="e">
        <f>(AM130/AN130)*100</f>
        <v>#DIV/0!</v>
      </c>
      <c r="AN131" s="122"/>
      <c r="AO131" s="122"/>
      <c r="AP131" s="122" t="e">
        <f>(AP130/AQ130)*100</f>
        <v>#DIV/0!</v>
      </c>
      <c r="AQ131" s="122"/>
      <c r="AR131" s="122"/>
      <c r="AS131" s="122" t="e">
        <f>(AS130/AT130)*100</f>
        <v>#DIV/0!</v>
      </c>
      <c r="AT131" s="122"/>
      <c r="AU131" s="122"/>
    </row>
    <row r="132" spans="2:47" ht="18" customHeight="1">
      <c r="B132" s="222" t="s">
        <v>166</v>
      </c>
      <c r="C132" s="116">
        <v>63</v>
      </c>
      <c r="D132" s="103" t="s">
        <v>313</v>
      </c>
      <c r="E132" s="103" t="s">
        <v>168</v>
      </c>
      <c r="F132" s="220" t="s">
        <v>385</v>
      </c>
      <c r="G132" s="86">
        <v>0.98</v>
      </c>
      <c r="H132" s="190" t="s">
        <v>38</v>
      </c>
      <c r="I132" s="24">
        <v>6770</v>
      </c>
      <c r="J132" s="294">
        <v>6770</v>
      </c>
      <c r="K132" s="294"/>
      <c r="L132" s="24">
        <v>8103</v>
      </c>
      <c r="M132" s="294">
        <v>8103</v>
      </c>
      <c r="N132" s="294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>
      <c r="B133" s="223"/>
      <c r="C133" s="116"/>
      <c r="D133" s="103"/>
      <c r="E133" s="103"/>
      <c r="F133" s="71"/>
      <c r="G133" s="84"/>
      <c r="H133" s="190"/>
      <c r="I133" s="294">
        <f>I132/J132*100</f>
        <v>100</v>
      </c>
      <c r="J133" s="294"/>
      <c r="K133" s="294"/>
      <c r="L133" s="294">
        <f>L132/M132*100</f>
        <v>100</v>
      </c>
      <c r="M133" s="294"/>
      <c r="N133" s="294"/>
      <c r="O133" s="122" t="e">
        <f>(O132/P132)*100</f>
        <v>#DIV/0!</v>
      </c>
      <c r="P133" s="122"/>
      <c r="Q133" s="122"/>
      <c r="R133" s="122" t="e">
        <f>(R132/S132)*100</f>
        <v>#DIV/0!</v>
      </c>
      <c r="S133" s="122"/>
      <c r="T133" s="122"/>
      <c r="U133" s="122" t="e">
        <f>(U132/V132)*100</f>
        <v>#DIV/0!</v>
      </c>
      <c r="V133" s="122"/>
      <c r="W133" s="122"/>
      <c r="X133" s="122" t="e">
        <f>(X132/Y132)*100</f>
        <v>#DIV/0!</v>
      </c>
      <c r="Y133" s="122"/>
      <c r="Z133" s="122"/>
      <c r="AA133" s="122" t="e">
        <f>(AA132/AB132)*100</f>
        <v>#DIV/0!</v>
      </c>
      <c r="AB133" s="122"/>
      <c r="AC133" s="122"/>
      <c r="AD133" s="122" t="e">
        <f>(AD132/AE132)*100</f>
        <v>#DIV/0!</v>
      </c>
      <c r="AE133" s="122"/>
      <c r="AF133" s="122"/>
      <c r="AG133" s="122" t="e">
        <f>(AG132/AH132)*100</f>
        <v>#DIV/0!</v>
      </c>
      <c r="AH133" s="122"/>
      <c r="AI133" s="122"/>
      <c r="AJ133" s="122" t="e">
        <f>(AJ132/AK132)*100</f>
        <v>#DIV/0!</v>
      </c>
      <c r="AK133" s="122"/>
      <c r="AL133" s="122"/>
      <c r="AM133" s="122" t="e">
        <f>(AM132/AN132)*100</f>
        <v>#DIV/0!</v>
      </c>
      <c r="AN133" s="122"/>
      <c r="AO133" s="122"/>
      <c r="AP133" s="122" t="e">
        <f>(AP132/AQ132)*100</f>
        <v>#DIV/0!</v>
      </c>
      <c r="AQ133" s="122"/>
      <c r="AR133" s="122"/>
      <c r="AS133" s="122" t="e">
        <f>(AS132/AT132)*100</f>
        <v>#DIV/0!</v>
      </c>
      <c r="AT133" s="122"/>
      <c r="AU133" s="122"/>
    </row>
    <row r="134" spans="2:47" ht="18" customHeight="1">
      <c r="B134" s="223"/>
      <c r="C134" s="116">
        <v>64</v>
      </c>
      <c r="D134" s="103" t="s">
        <v>314</v>
      </c>
      <c r="E134" s="103" t="s">
        <v>170</v>
      </c>
      <c r="F134" s="71" t="s">
        <v>386</v>
      </c>
      <c r="G134" s="86">
        <v>0.95</v>
      </c>
      <c r="H134" s="190" t="s">
        <v>28</v>
      </c>
      <c r="I134" s="24">
        <v>514</v>
      </c>
      <c r="J134" s="294">
        <v>514</v>
      </c>
      <c r="K134" s="294"/>
      <c r="L134" s="24">
        <v>746</v>
      </c>
      <c r="M134" s="294">
        <v>746</v>
      </c>
      <c r="N134" s="294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>
      <c r="B135" s="223"/>
      <c r="C135" s="116"/>
      <c r="D135" s="103"/>
      <c r="E135" s="103"/>
      <c r="F135" s="71"/>
      <c r="G135" s="84"/>
      <c r="H135" s="190"/>
      <c r="I135" s="294">
        <f>I134/J134*100</f>
        <v>100</v>
      </c>
      <c r="J135" s="294"/>
      <c r="K135" s="294"/>
      <c r="L135" s="294">
        <f>L134/M134*100</f>
        <v>100</v>
      </c>
      <c r="M135" s="294"/>
      <c r="N135" s="294"/>
      <c r="O135" s="122" t="e">
        <f>(O134/P134)*100</f>
        <v>#DIV/0!</v>
      </c>
      <c r="P135" s="122"/>
      <c r="Q135" s="122"/>
      <c r="R135" s="122" t="e">
        <f>(R134/S134)*100</f>
        <v>#DIV/0!</v>
      </c>
      <c r="S135" s="122"/>
      <c r="T135" s="122"/>
      <c r="U135" s="122" t="e">
        <f>(U134/V134)*100</f>
        <v>#DIV/0!</v>
      </c>
      <c r="V135" s="122"/>
      <c r="W135" s="122"/>
      <c r="X135" s="122" t="e">
        <f>(X134/Y134)*100</f>
        <v>#DIV/0!</v>
      </c>
      <c r="Y135" s="122"/>
      <c r="Z135" s="122"/>
      <c r="AA135" s="122" t="e">
        <f>(AA134/AB134)*100</f>
        <v>#DIV/0!</v>
      </c>
      <c r="AB135" s="122"/>
      <c r="AC135" s="122"/>
      <c r="AD135" s="122" t="e">
        <f>(AD134/AE134)*100</f>
        <v>#DIV/0!</v>
      </c>
      <c r="AE135" s="122"/>
      <c r="AF135" s="122"/>
      <c r="AG135" s="122" t="e">
        <f>(AG134/AH134)*100</f>
        <v>#DIV/0!</v>
      </c>
      <c r="AH135" s="122"/>
      <c r="AI135" s="122"/>
      <c r="AJ135" s="122" t="e">
        <f>(AJ134/AK134)*100</f>
        <v>#DIV/0!</v>
      </c>
      <c r="AK135" s="122"/>
      <c r="AL135" s="122"/>
      <c r="AM135" s="122" t="e">
        <f>(AM134/AN134)*100</f>
        <v>#DIV/0!</v>
      </c>
      <c r="AN135" s="122"/>
      <c r="AO135" s="122"/>
      <c r="AP135" s="122" t="e">
        <f>(AP134/AQ134)*100</f>
        <v>#DIV/0!</v>
      </c>
      <c r="AQ135" s="122"/>
      <c r="AR135" s="122"/>
      <c r="AS135" s="122" t="e">
        <f>(AS134/AT134)*100</f>
        <v>#DIV/0!</v>
      </c>
      <c r="AT135" s="122"/>
      <c r="AU135" s="122"/>
    </row>
    <row r="136" spans="2:47" ht="18" customHeight="1">
      <c r="B136" s="223"/>
      <c r="C136" s="116">
        <v>65</v>
      </c>
      <c r="D136" s="188" t="s">
        <v>171</v>
      </c>
      <c r="E136" s="224" t="s">
        <v>490</v>
      </c>
      <c r="F136" s="72" t="s">
        <v>387</v>
      </c>
      <c r="G136" s="73" t="s">
        <v>173</v>
      </c>
      <c r="H136" s="221" t="s">
        <v>28</v>
      </c>
      <c r="I136" s="24">
        <v>279</v>
      </c>
      <c r="J136" s="294">
        <v>1196</v>
      </c>
      <c r="K136" s="294"/>
      <c r="L136" s="24">
        <v>377</v>
      </c>
      <c r="M136" s="294">
        <v>1556</v>
      </c>
      <c r="N136" s="294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>
      <c r="B137" s="223"/>
      <c r="C137" s="116"/>
      <c r="D137" s="188"/>
      <c r="E137" s="224"/>
      <c r="F137" s="72"/>
      <c r="G137" s="73"/>
      <c r="H137" s="221"/>
      <c r="I137" s="294">
        <f>(I136/J136)*100</f>
        <v>23.327759197324415</v>
      </c>
      <c r="J137" s="294"/>
      <c r="K137" s="294"/>
      <c r="L137" s="294">
        <f>L136/M136*100</f>
        <v>24.228791773778919</v>
      </c>
      <c r="M137" s="294"/>
      <c r="N137" s="294"/>
      <c r="O137" s="122" t="e">
        <f>(O136/P136)*100</f>
        <v>#DIV/0!</v>
      </c>
      <c r="P137" s="122"/>
      <c r="Q137" s="122"/>
      <c r="R137" s="122" t="e">
        <f>(R136/S136)*100</f>
        <v>#DIV/0!</v>
      </c>
      <c r="S137" s="122"/>
      <c r="T137" s="122"/>
      <c r="U137" s="122" t="e">
        <f>(U136/V136)*100</f>
        <v>#DIV/0!</v>
      </c>
      <c r="V137" s="122"/>
      <c r="W137" s="122"/>
      <c r="X137" s="122" t="e">
        <f>(X136/Y136)*100</f>
        <v>#DIV/0!</v>
      </c>
      <c r="Y137" s="122"/>
      <c r="Z137" s="122"/>
      <c r="AA137" s="122" t="e">
        <f>(AA136/AB136)*100</f>
        <v>#DIV/0!</v>
      </c>
      <c r="AB137" s="122"/>
      <c r="AC137" s="122"/>
      <c r="AD137" s="122" t="e">
        <f>(AD136/AE136)*100</f>
        <v>#DIV/0!</v>
      </c>
      <c r="AE137" s="122"/>
      <c r="AF137" s="122"/>
      <c r="AG137" s="122" t="e">
        <f>(AG136/AH136)*100</f>
        <v>#DIV/0!</v>
      </c>
      <c r="AH137" s="122"/>
      <c r="AI137" s="122"/>
      <c r="AJ137" s="122" t="e">
        <f>(AJ136/AK136)*100</f>
        <v>#DIV/0!</v>
      </c>
      <c r="AK137" s="122"/>
      <c r="AL137" s="122"/>
      <c r="AM137" s="122" t="e">
        <f>(AM136/AN136)*100</f>
        <v>#DIV/0!</v>
      </c>
      <c r="AN137" s="122"/>
      <c r="AO137" s="122"/>
      <c r="AP137" s="122" t="e">
        <f>(AP136/AQ136)*100</f>
        <v>#DIV/0!</v>
      </c>
      <c r="AQ137" s="122"/>
      <c r="AR137" s="122"/>
      <c r="AS137" s="122" t="e">
        <f>(AS136/AT136)*100</f>
        <v>#DIV/0!</v>
      </c>
      <c r="AT137" s="122"/>
      <c r="AU137" s="122"/>
    </row>
    <row r="138" spans="2:47" ht="18" customHeight="1">
      <c r="B138" s="223"/>
      <c r="C138" s="116">
        <v>66</v>
      </c>
      <c r="D138" s="103" t="s">
        <v>174</v>
      </c>
      <c r="E138" s="224" t="s">
        <v>491</v>
      </c>
      <c r="F138" s="71" t="s">
        <v>388</v>
      </c>
      <c r="G138" s="84" t="s">
        <v>176</v>
      </c>
      <c r="H138" s="190" t="s">
        <v>28</v>
      </c>
      <c r="I138" s="24">
        <v>954</v>
      </c>
      <c r="J138" s="294">
        <v>3585</v>
      </c>
      <c r="K138" s="294"/>
      <c r="L138" s="24">
        <v>1103</v>
      </c>
      <c r="M138" s="294">
        <v>4521</v>
      </c>
      <c r="N138" s="294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>
      <c r="B139" s="223"/>
      <c r="C139" s="116"/>
      <c r="D139" s="103"/>
      <c r="E139" s="224"/>
      <c r="F139" s="71"/>
      <c r="G139" s="84"/>
      <c r="H139" s="190"/>
      <c r="I139" s="294">
        <f>I138/J138*100</f>
        <v>26.610878661087867</v>
      </c>
      <c r="J139" s="294"/>
      <c r="K139" s="294"/>
      <c r="L139" s="294">
        <f>L138/M138*100</f>
        <v>24.397257243972572</v>
      </c>
      <c r="M139" s="294"/>
      <c r="N139" s="294"/>
      <c r="O139" s="122" t="e">
        <f>(O138/P138)*100</f>
        <v>#DIV/0!</v>
      </c>
      <c r="P139" s="122"/>
      <c r="Q139" s="122"/>
      <c r="R139" s="122" t="e">
        <f>(R138/S138)*100</f>
        <v>#DIV/0!</v>
      </c>
      <c r="S139" s="122"/>
      <c r="T139" s="122"/>
      <c r="U139" s="122" t="e">
        <f>(U138/V138)*100</f>
        <v>#DIV/0!</v>
      </c>
      <c r="V139" s="122"/>
      <c r="W139" s="122"/>
      <c r="X139" s="122" t="e">
        <f>(X138/Y138)*100</f>
        <v>#DIV/0!</v>
      </c>
      <c r="Y139" s="122"/>
      <c r="Z139" s="122"/>
      <c r="AA139" s="122" t="e">
        <f>(AA138/AB138)*100</f>
        <v>#DIV/0!</v>
      </c>
      <c r="AB139" s="122"/>
      <c r="AC139" s="122"/>
      <c r="AD139" s="122" t="e">
        <f>(AD138/AE138)*100</f>
        <v>#DIV/0!</v>
      </c>
      <c r="AE139" s="122"/>
      <c r="AF139" s="122"/>
      <c r="AG139" s="122" t="e">
        <f>(AG138/AH138)*100</f>
        <v>#DIV/0!</v>
      </c>
      <c r="AH139" s="122"/>
      <c r="AI139" s="122"/>
      <c r="AJ139" s="122" t="e">
        <f>(AJ138/AK138)*100</f>
        <v>#DIV/0!</v>
      </c>
      <c r="AK139" s="122"/>
      <c r="AL139" s="122"/>
      <c r="AM139" s="122" t="e">
        <f>(AM138/AN138)*100</f>
        <v>#DIV/0!</v>
      </c>
      <c r="AN139" s="122"/>
      <c r="AO139" s="122"/>
      <c r="AP139" s="122" t="e">
        <f>(AP138/AQ138)*100</f>
        <v>#DIV/0!</v>
      </c>
      <c r="AQ139" s="122"/>
      <c r="AR139" s="122"/>
      <c r="AS139" s="122" t="e">
        <f>(AS138/AT138)*100</f>
        <v>#DIV/0!</v>
      </c>
      <c r="AT139" s="122"/>
      <c r="AU139" s="122"/>
    </row>
    <row r="140" spans="2:47" ht="18" customHeight="1">
      <c r="B140" s="223"/>
      <c r="C140" s="116">
        <v>67</v>
      </c>
      <c r="D140" s="103" t="s">
        <v>177</v>
      </c>
      <c r="E140" s="224" t="s">
        <v>492</v>
      </c>
      <c r="F140" s="71" t="s">
        <v>389</v>
      </c>
      <c r="G140" s="84" t="s">
        <v>179</v>
      </c>
      <c r="H140" s="190" t="s">
        <v>28</v>
      </c>
      <c r="I140" s="24">
        <v>588</v>
      </c>
      <c r="J140" s="294">
        <v>2494</v>
      </c>
      <c r="K140" s="294"/>
      <c r="L140" s="24">
        <v>610</v>
      </c>
      <c r="M140" s="294">
        <v>2776</v>
      </c>
      <c r="N140" s="294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>
      <c r="B141" s="223"/>
      <c r="C141" s="116"/>
      <c r="D141" s="103"/>
      <c r="E141" s="224"/>
      <c r="F141" s="71"/>
      <c r="G141" s="84"/>
      <c r="H141" s="190"/>
      <c r="I141" s="294">
        <f>I140/J140*100</f>
        <v>23.576583801122695</v>
      </c>
      <c r="J141" s="294"/>
      <c r="K141" s="294"/>
      <c r="L141" s="294">
        <f>L140/M140*100</f>
        <v>21.97406340057637</v>
      </c>
      <c r="M141" s="294"/>
      <c r="N141" s="294"/>
      <c r="O141" s="122" t="e">
        <f>(O140/P140)*100</f>
        <v>#DIV/0!</v>
      </c>
      <c r="P141" s="122"/>
      <c r="Q141" s="122"/>
      <c r="R141" s="122" t="e">
        <f>(R140/S140)*100</f>
        <v>#DIV/0!</v>
      </c>
      <c r="S141" s="122"/>
      <c r="T141" s="122"/>
      <c r="U141" s="122" t="e">
        <f>(U140/V140)*100</f>
        <v>#DIV/0!</v>
      </c>
      <c r="V141" s="122"/>
      <c r="W141" s="122"/>
      <c r="X141" s="122" t="e">
        <f>(X140/Y140)*100</f>
        <v>#DIV/0!</v>
      </c>
      <c r="Y141" s="122"/>
      <c r="Z141" s="122"/>
      <c r="AA141" s="122" t="e">
        <f>(AA140/AB140)*100</f>
        <v>#DIV/0!</v>
      </c>
      <c r="AB141" s="122"/>
      <c r="AC141" s="122"/>
      <c r="AD141" s="122" t="e">
        <f>(AD140/AE140)*100</f>
        <v>#DIV/0!</v>
      </c>
      <c r="AE141" s="122"/>
      <c r="AF141" s="122"/>
      <c r="AG141" s="122" t="e">
        <f>(AG140/AH140)*100</f>
        <v>#DIV/0!</v>
      </c>
      <c r="AH141" s="122"/>
      <c r="AI141" s="122"/>
      <c r="AJ141" s="122" t="e">
        <f>(AJ140/AK140)*100</f>
        <v>#DIV/0!</v>
      </c>
      <c r="AK141" s="122"/>
      <c r="AL141" s="122"/>
      <c r="AM141" s="122" t="e">
        <f>(AM140/AN140)*100</f>
        <v>#DIV/0!</v>
      </c>
      <c r="AN141" s="122"/>
      <c r="AO141" s="122"/>
      <c r="AP141" s="122" t="e">
        <f>(AP140/AQ140)*100</f>
        <v>#DIV/0!</v>
      </c>
      <c r="AQ141" s="122"/>
      <c r="AR141" s="122"/>
      <c r="AS141" s="122" t="e">
        <f>(AS140/AT140)*100</f>
        <v>#DIV/0!</v>
      </c>
      <c r="AT141" s="122"/>
      <c r="AU141" s="122"/>
    </row>
    <row r="142" spans="2:47" ht="18" customHeight="1">
      <c r="B142" s="105" t="s">
        <v>181</v>
      </c>
      <c r="C142" s="116">
        <v>68</v>
      </c>
      <c r="D142" s="103" t="s">
        <v>315</v>
      </c>
      <c r="E142" s="103" t="s">
        <v>288</v>
      </c>
      <c r="F142" s="220" t="s">
        <v>390</v>
      </c>
      <c r="G142" s="113"/>
      <c r="H142" s="190" t="s">
        <v>28</v>
      </c>
      <c r="I142" s="24">
        <v>91</v>
      </c>
      <c r="J142" s="294">
        <v>391</v>
      </c>
      <c r="K142" s="294"/>
      <c r="L142" s="24">
        <v>93</v>
      </c>
      <c r="M142" s="294">
        <v>415</v>
      </c>
      <c r="N142" s="294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>
      <c r="B143" s="106"/>
      <c r="C143" s="116"/>
      <c r="D143" s="103"/>
      <c r="E143" s="103"/>
      <c r="F143" s="71"/>
      <c r="G143" s="113"/>
      <c r="H143" s="190"/>
      <c r="I143" s="294">
        <f>I142/J142*100</f>
        <v>23.273657289002557</v>
      </c>
      <c r="J143" s="294"/>
      <c r="K143" s="294"/>
      <c r="L143" s="294">
        <f>L142/M142*100</f>
        <v>22.409638554216869</v>
      </c>
      <c r="M143" s="294"/>
      <c r="N143" s="294"/>
      <c r="O143" s="122" t="e">
        <f>(O142/P142)*100</f>
        <v>#DIV/0!</v>
      </c>
      <c r="P143" s="122"/>
      <c r="Q143" s="122"/>
      <c r="R143" s="122" t="e">
        <f>(R142/S142)*100</f>
        <v>#DIV/0!</v>
      </c>
      <c r="S143" s="122"/>
      <c r="T143" s="122"/>
      <c r="U143" s="122" t="e">
        <f>(U142/V142)*100</f>
        <v>#DIV/0!</v>
      </c>
      <c r="V143" s="122"/>
      <c r="W143" s="122"/>
      <c r="X143" s="122" t="e">
        <f>(X142/Y142)*100</f>
        <v>#DIV/0!</v>
      </c>
      <c r="Y143" s="122"/>
      <c r="Z143" s="122"/>
      <c r="AA143" s="122" t="e">
        <f>(AA142/AB142)*100</f>
        <v>#DIV/0!</v>
      </c>
      <c r="AB143" s="122"/>
      <c r="AC143" s="122"/>
      <c r="AD143" s="122" t="e">
        <f>(AD142/AE142)*100</f>
        <v>#DIV/0!</v>
      </c>
      <c r="AE143" s="122"/>
      <c r="AF143" s="122"/>
      <c r="AG143" s="122" t="e">
        <f>(AG142/AH142)*100</f>
        <v>#DIV/0!</v>
      </c>
      <c r="AH143" s="122"/>
      <c r="AI143" s="122"/>
      <c r="AJ143" s="122" t="e">
        <f>(AJ142/AK142)*100</f>
        <v>#DIV/0!</v>
      </c>
      <c r="AK143" s="122"/>
      <c r="AL143" s="122"/>
      <c r="AM143" s="122" t="e">
        <f>(AM142/AN142)*100</f>
        <v>#DIV/0!</v>
      </c>
      <c r="AN143" s="122"/>
      <c r="AO143" s="122"/>
      <c r="AP143" s="122" t="e">
        <f>(AP142/AQ142)*100</f>
        <v>#DIV/0!</v>
      </c>
      <c r="AQ143" s="122"/>
      <c r="AR143" s="122"/>
      <c r="AS143" s="122" t="e">
        <f>(AS142/AT142)*100</f>
        <v>#DIV/0!</v>
      </c>
      <c r="AT143" s="122"/>
      <c r="AU143" s="122"/>
    </row>
    <row r="144" spans="2:47" ht="18" customHeight="1">
      <c r="B144" s="106"/>
      <c r="C144" s="191">
        <v>69</v>
      </c>
      <c r="D144" s="104" t="s">
        <v>184</v>
      </c>
      <c r="E144" s="104" t="s">
        <v>185</v>
      </c>
      <c r="F144" s="104"/>
      <c r="G144" s="113"/>
      <c r="H144" s="190" t="s">
        <v>28</v>
      </c>
      <c r="I144" s="24">
        <v>0</v>
      </c>
      <c r="J144" s="294">
        <v>25</v>
      </c>
      <c r="K144" s="294"/>
      <c r="L144" s="24">
        <v>0</v>
      </c>
      <c r="M144" s="294">
        <v>24</v>
      </c>
      <c r="N144" s="294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>
      <c r="B145" s="107"/>
      <c r="C145" s="192"/>
      <c r="D145" s="104"/>
      <c r="E145" s="104"/>
      <c r="F145" s="104"/>
      <c r="G145" s="113"/>
      <c r="H145" s="190"/>
      <c r="I145" s="294">
        <f>I144/J144*100</f>
        <v>0</v>
      </c>
      <c r="J145" s="294"/>
      <c r="K145" s="294"/>
      <c r="L145" s="294">
        <f>L144/M144*100</f>
        <v>0</v>
      </c>
      <c r="M145" s="294"/>
      <c r="N145" s="294"/>
      <c r="O145" s="122" t="e">
        <f>(O144/P144)*100</f>
        <v>#DIV/0!</v>
      </c>
      <c r="P145" s="122"/>
      <c r="Q145" s="122"/>
      <c r="R145" s="122" t="e">
        <f>(R144/S144)*100</f>
        <v>#DIV/0!</v>
      </c>
      <c r="S145" s="122"/>
      <c r="T145" s="122"/>
      <c r="U145" s="122" t="e">
        <f>(U144/V144)*100</f>
        <v>#DIV/0!</v>
      </c>
      <c r="V145" s="122"/>
      <c r="W145" s="122"/>
      <c r="X145" s="122" t="e">
        <f>(X144/Y144)*100</f>
        <v>#DIV/0!</v>
      </c>
      <c r="Y145" s="122"/>
      <c r="Z145" s="122"/>
      <c r="AA145" s="122" t="e">
        <f>(AA144/AB144)*100</f>
        <v>#DIV/0!</v>
      </c>
      <c r="AB145" s="122"/>
      <c r="AC145" s="122"/>
      <c r="AD145" s="122" t="e">
        <f>(AD144/AE144)*100</f>
        <v>#DIV/0!</v>
      </c>
      <c r="AE145" s="122"/>
      <c r="AF145" s="122"/>
      <c r="AG145" s="122" t="e">
        <f>(AG144/AH144)*100</f>
        <v>#DIV/0!</v>
      </c>
      <c r="AH145" s="122"/>
      <c r="AI145" s="122"/>
      <c r="AJ145" s="122" t="e">
        <f>(AJ144/AK144)*100</f>
        <v>#DIV/0!</v>
      </c>
      <c r="AK145" s="122"/>
      <c r="AL145" s="122"/>
      <c r="AM145" s="122" t="e">
        <f>(AM144/AN144)*100</f>
        <v>#DIV/0!</v>
      </c>
      <c r="AN145" s="122"/>
      <c r="AO145" s="122"/>
      <c r="AP145" s="122" t="e">
        <f>(AP144/AQ144)*100</f>
        <v>#DIV/0!</v>
      </c>
      <c r="AQ145" s="122"/>
      <c r="AR145" s="122"/>
      <c r="AS145" s="122" t="e">
        <f>(AS144/AT144)*100</f>
        <v>#DIV/0!</v>
      </c>
      <c r="AT145" s="122"/>
      <c r="AU145" s="122"/>
    </row>
    <row r="146" spans="2:47" ht="18" customHeight="1">
      <c r="B146" s="208" t="s">
        <v>190</v>
      </c>
      <c r="C146" s="116">
        <v>70</v>
      </c>
      <c r="D146" s="103" t="s">
        <v>322</v>
      </c>
      <c r="E146" s="188" t="s">
        <v>279</v>
      </c>
      <c r="F146" s="220" t="s">
        <v>391</v>
      </c>
      <c r="G146" s="78">
        <v>0.85</v>
      </c>
      <c r="H146" s="221" t="s">
        <v>38</v>
      </c>
      <c r="I146" s="24">
        <v>775</v>
      </c>
      <c r="J146" s="294">
        <v>916</v>
      </c>
      <c r="K146" s="294"/>
      <c r="L146" s="24">
        <v>848</v>
      </c>
      <c r="M146" s="294">
        <v>1204</v>
      </c>
      <c r="N146" s="294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>
      <c r="B147" s="209"/>
      <c r="C147" s="116"/>
      <c r="D147" s="103"/>
      <c r="E147" s="188"/>
      <c r="F147" s="71"/>
      <c r="G147" s="73"/>
      <c r="H147" s="221"/>
      <c r="I147" s="294">
        <f>I146/J146*100</f>
        <v>84.606986899563324</v>
      </c>
      <c r="J147" s="294"/>
      <c r="K147" s="294"/>
      <c r="L147" s="294">
        <f>L146/M146*100</f>
        <v>70.431893687707642</v>
      </c>
      <c r="M147" s="294"/>
      <c r="N147" s="294"/>
      <c r="O147" s="122" t="e">
        <f>(O146/P146)*100</f>
        <v>#DIV/0!</v>
      </c>
      <c r="P147" s="122"/>
      <c r="Q147" s="122"/>
      <c r="R147" s="122" t="e">
        <f>(R146/S146)*100</f>
        <v>#DIV/0!</v>
      </c>
      <c r="S147" s="122"/>
      <c r="T147" s="122"/>
      <c r="U147" s="122" t="e">
        <f>(U146/V146)*100</f>
        <v>#DIV/0!</v>
      </c>
      <c r="V147" s="122"/>
      <c r="W147" s="122"/>
      <c r="X147" s="122" t="e">
        <f>(X146/Y146)*100</f>
        <v>#DIV/0!</v>
      </c>
      <c r="Y147" s="122"/>
      <c r="Z147" s="122"/>
      <c r="AA147" s="122" t="e">
        <f>(AA146/AB146)*100</f>
        <v>#DIV/0!</v>
      </c>
      <c r="AB147" s="122"/>
      <c r="AC147" s="122"/>
      <c r="AD147" s="122" t="e">
        <f>(AD146/AE146)*100</f>
        <v>#DIV/0!</v>
      </c>
      <c r="AE147" s="122"/>
      <c r="AF147" s="122"/>
      <c r="AG147" s="122" t="e">
        <f>(AG146/AH146)*100</f>
        <v>#DIV/0!</v>
      </c>
      <c r="AH147" s="122"/>
      <c r="AI147" s="122"/>
      <c r="AJ147" s="122" t="e">
        <f>(AJ146/AK146)*100</f>
        <v>#DIV/0!</v>
      </c>
      <c r="AK147" s="122"/>
      <c r="AL147" s="122"/>
      <c r="AM147" s="122" t="e">
        <f>(AM146/AN146)*100</f>
        <v>#DIV/0!</v>
      </c>
      <c r="AN147" s="122"/>
      <c r="AO147" s="122"/>
      <c r="AP147" s="122" t="e">
        <f>(AP146/AQ146)*100</f>
        <v>#DIV/0!</v>
      </c>
      <c r="AQ147" s="122"/>
      <c r="AR147" s="122"/>
      <c r="AS147" s="122" t="e">
        <f>(AS146/AT146)*100</f>
        <v>#DIV/0!</v>
      </c>
      <c r="AT147" s="122"/>
      <c r="AU147" s="122"/>
    </row>
    <row r="148" spans="2:47" ht="18" customHeight="1">
      <c r="B148" s="209"/>
      <c r="C148" s="116">
        <v>71</v>
      </c>
      <c r="D148" s="103" t="s">
        <v>323</v>
      </c>
      <c r="E148" s="188" t="s">
        <v>280</v>
      </c>
      <c r="F148" s="220" t="s">
        <v>392</v>
      </c>
      <c r="G148" s="78">
        <v>0.85</v>
      </c>
      <c r="H148" s="221" t="s">
        <v>28</v>
      </c>
      <c r="I148" s="24">
        <v>100949</v>
      </c>
      <c r="J148" s="294">
        <v>100949</v>
      </c>
      <c r="K148" s="294"/>
      <c r="L148" s="24">
        <v>73882</v>
      </c>
      <c r="M148" s="294">
        <v>73882</v>
      </c>
      <c r="N148" s="294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>
      <c r="B149" s="209"/>
      <c r="C149" s="116"/>
      <c r="D149" s="103"/>
      <c r="E149" s="188"/>
      <c r="F149" s="71"/>
      <c r="G149" s="73"/>
      <c r="H149" s="221"/>
      <c r="I149" s="294">
        <f>I148/J148*100</f>
        <v>100</v>
      </c>
      <c r="J149" s="294"/>
      <c r="K149" s="294"/>
      <c r="L149" s="294">
        <f>L148/M148*100</f>
        <v>100</v>
      </c>
      <c r="M149" s="294"/>
      <c r="N149" s="294"/>
      <c r="O149" s="122" t="e">
        <f>(O148/P148)*100</f>
        <v>#DIV/0!</v>
      </c>
      <c r="P149" s="122"/>
      <c r="Q149" s="122"/>
      <c r="R149" s="122" t="e">
        <f>(R148/S148)*100</f>
        <v>#DIV/0!</v>
      </c>
      <c r="S149" s="122"/>
      <c r="T149" s="122"/>
      <c r="U149" s="122" t="e">
        <f>(U148/V148)*100</f>
        <v>#DIV/0!</v>
      </c>
      <c r="V149" s="122"/>
      <c r="W149" s="122"/>
      <c r="X149" s="122" t="e">
        <f>(X148/Y148)*100</f>
        <v>#DIV/0!</v>
      </c>
      <c r="Y149" s="122"/>
      <c r="Z149" s="122"/>
      <c r="AA149" s="122" t="e">
        <f>(AA148/AB148)*100</f>
        <v>#DIV/0!</v>
      </c>
      <c r="AB149" s="122"/>
      <c r="AC149" s="122"/>
      <c r="AD149" s="122" t="e">
        <f>(AD148/AE148)*100</f>
        <v>#DIV/0!</v>
      </c>
      <c r="AE149" s="122"/>
      <c r="AF149" s="122"/>
      <c r="AG149" s="122" t="e">
        <f>(AG148/AH148)*100</f>
        <v>#DIV/0!</v>
      </c>
      <c r="AH149" s="122"/>
      <c r="AI149" s="122"/>
      <c r="AJ149" s="122" t="e">
        <f>(AJ148/AK148)*100</f>
        <v>#DIV/0!</v>
      </c>
      <c r="AK149" s="122"/>
      <c r="AL149" s="122"/>
      <c r="AM149" s="122" t="e">
        <f>(AM148/AN148)*100</f>
        <v>#DIV/0!</v>
      </c>
      <c r="AN149" s="122"/>
      <c r="AO149" s="122"/>
      <c r="AP149" s="122" t="e">
        <f>(AP148/AQ148)*100</f>
        <v>#DIV/0!</v>
      </c>
      <c r="AQ149" s="122"/>
      <c r="AR149" s="122"/>
      <c r="AS149" s="122" t="e">
        <f>(AS148/AT148)*100</f>
        <v>#DIV/0!</v>
      </c>
      <c r="AT149" s="122"/>
      <c r="AU149" s="122"/>
    </row>
    <row r="150" spans="2:47" ht="18" customHeight="1">
      <c r="B150" s="209"/>
      <c r="C150" s="116">
        <v>72</v>
      </c>
      <c r="D150" s="103" t="s">
        <v>324</v>
      </c>
      <c r="E150" s="188" t="s">
        <v>393</v>
      </c>
      <c r="F150" s="220" t="s">
        <v>394</v>
      </c>
      <c r="G150" s="78">
        <v>0.85</v>
      </c>
      <c r="H150" s="221" t="s">
        <v>38</v>
      </c>
      <c r="I150" s="24">
        <v>5470</v>
      </c>
      <c r="J150" s="294">
        <v>5470</v>
      </c>
      <c r="K150" s="294"/>
      <c r="L150" s="24">
        <v>5546</v>
      </c>
      <c r="M150" s="294">
        <v>5546</v>
      </c>
      <c r="N150" s="294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>
      <c r="B151" s="209"/>
      <c r="C151" s="116"/>
      <c r="D151" s="103"/>
      <c r="E151" s="188"/>
      <c r="F151" s="71"/>
      <c r="G151" s="73"/>
      <c r="H151" s="221"/>
      <c r="I151" s="294">
        <f>I150/J150*100</f>
        <v>100</v>
      </c>
      <c r="J151" s="294"/>
      <c r="K151" s="294"/>
      <c r="L151" s="294">
        <f>L150/M150*100</f>
        <v>100</v>
      </c>
      <c r="M151" s="294"/>
      <c r="N151" s="294"/>
      <c r="O151" s="122" t="e">
        <f>(O150/P150)*100</f>
        <v>#DIV/0!</v>
      </c>
      <c r="P151" s="122"/>
      <c r="Q151" s="122"/>
      <c r="R151" s="122" t="e">
        <f>(R150/S150)*100</f>
        <v>#DIV/0!</v>
      </c>
      <c r="S151" s="122"/>
      <c r="T151" s="122"/>
      <c r="U151" s="122" t="e">
        <f>(U150/V150)*100</f>
        <v>#DIV/0!</v>
      </c>
      <c r="V151" s="122"/>
      <c r="W151" s="122"/>
      <c r="X151" s="122" t="e">
        <f>(X150/Y150)*100</f>
        <v>#DIV/0!</v>
      </c>
      <c r="Y151" s="122"/>
      <c r="Z151" s="122"/>
      <c r="AA151" s="122" t="e">
        <f>(AA150/AB150)*100</f>
        <v>#DIV/0!</v>
      </c>
      <c r="AB151" s="122"/>
      <c r="AC151" s="122"/>
      <c r="AD151" s="122" t="e">
        <f>(AD150/AE150)*100</f>
        <v>#DIV/0!</v>
      </c>
      <c r="AE151" s="122"/>
      <c r="AF151" s="122"/>
      <c r="AG151" s="122" t="e">
        <f>(AG150/AH150)*100</f>
        <v>#DIV/0!</v>
      </c>
      <c r="AH151" s="122"/>
      <c r="AI151" s="122"/>
      <c r="AJ151" s="122" t="e">
        <f>(AJ150/AK150)*100</f>
        <v>#DIV/0!</v>
      </c>
      <c r="AK151" s="122"/>
      <c r="AL151" s="122"/>
      <c r="AM151" s="122" t="e">
        <f>(AM150/AN150)*100</f>
        <v>#DIV/0!</v>
      </c>
      <c r="AN151" s="122"/>
      <c r="AO151" s="122"/>
      <c r="AP151" s="122" t="e">
        <f>(AP150/AQ150)*100</f>
        <v>#DIV/0!</v>
      </c>
      <c r="AQ151" s="122"/>
      <c r="AR151" s="122"/>
      <c r="AS151" s="122" t="e">
        <f>(AS150/AT150)*100</f>
        <v>#DIV/0!</v>
      </c>
      <c r="AT151" s="122"/>
      <c r="AU151" s="122"/>
    </row>
    <row r="152" spans="2:47" ht="18" customHeight="1">
      <c r="B152" s="209"/>
      <c r="C152" s="116">
        <v>73</v>
      </c>
      <c r="D152" s="103" t="s">
        <v>199</v>
      </c>
      <c r="E152" s="103" t="s">
        <v>200</v>
      </c>
      <c r="F152" s="216" t="s">
        <v>395</v>
      </c>
      <c r="G152" s="218">
        <v>0.85</v>
      </c>
      <c r="H152" s="190" t="s">
        <v>28</v>
      </c>
      <c r="I152" s="24">
        <v>0</v>
      </c>
      <c r="J152" s="294">
        <v>0</v>
      </c>
      <c r="K152" s="294"/>
      <c r="L152" s="24">
        <v>0</v>
      </c>
      <c r="M152" s="294">
        <v>0</v>
      </c>
      <c r="N152" s="294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>
      <c r="B153" s="210"/>
      <c r="C153" s="116"/>
      <c r="D153" s="103"/>
      <c r="E153" s="103"/>
      <c r="F153" s="217"/>
      <c r="G153" s="219"/>
      <c r="H153" s="190"/>
      <c r="I153" s="294" t="e">
        <f>I152/J152*100</f>
        <v>#DIV/0!</v>
      </c>
      <c r="J153" s="294"/>
      <c r="K153" s="294"/>
      <c r="L153" s="294" t="e">
        <f>L152/M152*100</f>
        <v>#DIV/0!</v>
      </c>
      <c r="M153" s="294"/>
      <c r="N153" s="294"/>
      <c r="O153" s="122" t="e">
        <f>(O152/P152)*100</f>
        <v>#DIV/0!</v>
      </c>
      <c r="P153" s="122"/>
      <c r="Q153" s="122"/>
      <c r="R153" s="122" t="e">
        <f>(R152/S152)*100</f>
        <v>#DIV/0!</v>
      </c>
      <c r="S153" s="122"/>
      <c r="T153" s="122"/>
      <c r="U153" s="122" t="e">
        <f>(U152/V152)*100</f>
        <v>#DIV/0!</v>
      </c>
      <c r="V153" s="122"/>
      <c r="W153" s="122"/>
      <c r="X153" s="122" t="e">
        <f>(X152/Y152)*100</f>
        <v>#DIV/0!</v>
      </c>
      <c r="Y153" s="122"/>
      <c r="Z153" s="122"/>
      <c r="AA153" s="122" t="e">
        <f>(AA152/AB152)*100</f>
        <v>#DIV/0!</v>
      </c>
      <c r="AB153" s="122"/>
      <c r="AC153" s="122"/>
      <c r="AD153" s="122" t="e">
        <f>(AD152/AE152)*100</f>
        <v>#DIV/0!</v>
      </c>
      <c r="AE153" s="122"/>
      <c r="AF153" s="122"/>
      <c r="AG153" s="122" t="e">
        <f>(AG152/AH152)*100</f>
        <v>#DIV/0!</v>
      </c>
      <c r="AH153" s="122"/>
      <c r="AI153" s="122"/>
      <c r="AJ153" s="122" t="e">
        <f>(AJ152/AK152)*100</f>
        <v>#DIV/0!</v>
      </c>
      <c r="AK153" s="122"/>
      <c r="AL153" s="122"/>
      <c r="AM153" s="122" t="e">
        <f>(AM152/AN152)*100</f>
        <v>#DIV/0!</v>
      </c>
      <c r="AN153" s="122"/>
      <c r="AO153" s="122"/>
      <c r="AP153" s="122" t="e">
        <f>(AP152/AQ152)*100</f>
        <v>#DIV/0!</v>
      </c>
      <c r="AQ153" s="122"/>
      <c r="AR153" s="122"/>
      <c r="AS153" s="122" t="e">
        <f>(AS152/AT152)*100</f>
        <v>#DIV/0!</v>
      </c>
      <c r="AT153" s="122"/>
      <c r="AU153" s="122"/>
    </row>
    <row r="154" spans="2:47" ht="18" customHeight="1">
      <c r="B154" s="212" t="s">
        <v>201</v>
      </c>
      <c r="C154" s="116">
        <v>74</v>
      </c>
      <c r="D154" s="103" t="s">
        <v>316</v>
      </c>
      <c r="E154" s="103" t="s">
        <v>203</v>
      </c>
      <c r="F154" s="215" t="s">
        <v>396</v>
      </c>
      <c r="G154" s="78">
        <v>0.85</v>
      </c>
      <c r="H154" s="190" t="s">
        <v>38</v>
      </c>
      <c r="I154" s="24">
        <v>23</v>
      </c>
      <c r="J154" s="294">
        <v>23</v>
      </c>
      <c r="K154" s="294"/>
      <c r="L154" s="24">
        <v>33</v>
      </c>
      <c r="M154" s="294">
        <v>33</v>
      </c>
      <c r="N154" s="294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>
      <c r="B155" s="213"/>
      <c r="C155" s="116"/>
      <c r="D155" s="103"/>
      <c r="E155" s="103"/>
      <c r="F155" s="88"/>
      <c r="G155" s="73"/>
      <c r="H155" s="190"/>
      <c r="I155" s="294">
        <f>I154/J154*100</f>
        <v>100</v>
      </c>
      <c r="J155" s="294"/>
      <c r="K155" s="294"/>
      <c r="L155" s="294">
        <f>L154/M154*100</f>
        <v>100</v>
      </c>
      <c r="M155" s="294"/>
      <c r="N155" s="294"/>
      <c r="O155" s="122" t="e">
        <f>(O154/P154)*100</f>
        <v>#DIV/0!</v>
      </c>
      <c r="P155" s="122"/>
      <c r="Q155" s="122"/>
      <c r="R155" s="122" t="e">
        <f>(R154/S154)*100</f>
        <v>#DIV/0!</v>
      </c>
      <c r="S155" s="122"/>
      <c r="T155" s="122"/>
      <c r="U155" s="122" t="e">
        <f>(U154/V154)*100</f>
        <v>#DIV/0!</v>
      </c>
      <c r="V155" s="122"/>
      <c r="W155" s="122"/>
      <c r="X155" s="122" t="e">
        <f>(X154/Y154)*100</f>
        <v>#DIV/0!</v>
      </c>
      <c r="Y155" s="122"/>
      <c r="Z155" s="122"/>
      <c r="AA155" s="122" t="e">
        <f>(AA154/AB154)*100</f>
        <v>#DIV/0!</v>
      </c>
      <c r="AB155" s="122"/>
      <c r="AC155" s="122"/>
      <c r="AD155" s="122" t="e">
        <f>(AD154/AE154)*100</f>
        <v>#DIV/0!</v>
      </c>
      <c r="AE155" s="122"/>
      <c r="AF155" s="122"/>
      <c r="AG155" s="122" t="e">
        <f>(AG154/AH154)*100</f>
        <v>#DIV/0!</v>
      </c>
      <c r="AH155" s="122"/>
      <c r="AI155" s="122"/>
      <c r="AJ155" s="122" t="e">
        <f>(AJ154/AK154)*100</f>
        <v>#DIV/0!</v>
      </c>
      <c r="AK155" s="122"/>
      <c r="AL155" s="122"/>
      <c r="AM155" s="122" t="e">
        <f>(AM154/AN154)*100</f>
        <v>#DIV/0!</v>
      </c>
      <c r="AN155" s="122"/>
      <c r="AO155" s="122"/>
      <c r="AP155" s="122" t="e">
        <f>(AP154/AQ154)*100</f>
        <v>#DIV/0!</v>
      </c>
      <c r="AQ155" s="122"/>
      <c r="AR155" s="122"/>
      <c r="AS155" s="122" t="e">
        <f>(AS154/AT154)*100</f>
        <v>#DIV/0!</v>
      </c>
      <c r="AT155" s="122"/>
      <c r="AU155" s="122"/>
    </row>
    <row r="156" spans="2:47" ht="18" customHeight="1">
      <c r="B156" s="213"/>
      <c r="C156" s="116">
        <v>75</v>
      </c>
      <c r="D156" s="103" t="s">
        <v>317</v>
      </c>
      <c r="E156" s="103" t="s">
        <v>205</v>
      </c>
      <c r="F156" s="88" t="s">
        <v>397</v>
      </c>
      <c r="G156" s="78">
        <v>0.85</v>
      </c>
      <c r="H156" s="190" t="s">
        <v>28</v>
      </c>
      <c r="I156" s="24">
        <v>51</v>
      </c>
      <c r="J156" s="294">
        <v>51</v>
      </c>
      <c r="K156" s="294"/>
      <c r="L156" s="24">
        <v>106</v>
      </c>
      <c r="M156" s="294">
        <v>106</v>
      </c>
      <c r="N156" s="294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>
      <c r="B157" s="213"/>
      <c r="C157" s="116"/>
      <c r="D157" s="103"/>
      <c r="E157" s="103"/>
      <c r="F157" s="88"/>
      <c r="G157" s="73"/>
      <c r="H157" s="190"/>
      <c r="I157" s="294">
        <f>I156/J156*100</f>
        <v>100</v>
      </c>
      <c r="J157" s="294"/>
      <c r="K157" s="294"/>
      <c r="L157" s="294">
        <f>L156/M156*100</f>
        <v>100</v>
      </c>
      <c r="M157" s="294"/>
      <c r="N157" s="294"/>
      <c r="O157" s="122" t="e">
        <f>(O156/P156)*100</f>
        <v>#DIV/0!</v>
      </c>
      <c r="P157" s="122"/>
      <c r="Q157" s="122"/>
      <c r="R157" s="122" t="e">
        <f>(R156/S156)*100</f>
        <v>#DIV/0!</v>
      </c>
      <c r="S157" s="122"/>
      <c r="T157" s="122"/>
      <c r="U157" s="122" t="e">
        <f>(U156/V156)*100</f>
        <v>#DIV/0!</v>
      </c>
      <c r="V157" s="122"/>
      <c r="W157" s="122"/>
      <c r="X157" s="122" t="e">
        <f>(X156/Y156)*100</f>
        <v>#DIV/0!</v>
      </c>
      <c r="Y157" s="122"/>
      <c r="Z157" s="122"/>
      <c r="AA157" s="122" t="e">
        <f>(AA156/AB156)*100</f>
        <v>#DIV/0!</v>
      </c>
      <c r="AB157" s="122"/>
      <c r="AC157" s="122"/>
      <c r="AD157" s="122" t="e">
        <f>(AD156/AE156)*100</f>
        <v>#DIV/0!</v>
      </c>
      <c r="AE157" s="122"/>
      <c r="AF157" s="122"/>
      <c r="AG157" s="122" t="e">
        <f>(AG156/AH156)*100</f>
        <v>#DIV/0!</v>
      </c>
      <c r="AH157" s="122"/>
      <c r="AI157" s="122"/>
      <c r="AJ157" s="122" t="e">
        <f>(AJ156/AK156)*100</f>
        <v>#DIV/0!</v>
      </c>
      <c r="AK157" s="122"/>
      <c r="AL157" s="122"/>
      <c r="AM157" s="122" t="e">
        <f>(AM156/AN156)*100</f>
        <v>#DIV/0!</v>
      </c>
      <c r="AN157" s="122"/>
      <c r="AO157" s="122"/>
      <c r="AP157" s="122" t="e">
        <f>(AP156/AQ156)*100</f>
        <v>#DIV/0!</v>
      </c>
      <c r="AQ157" s="122"/>
      <c r="AR157" s="122"/>
      <c r="AS157" s="122" t="e">
        <f>(AS156/AT156)*100</f>
        <v>#DIV/0!</v>
      </c>
      <c r="AT157" s="122"/>
      <c r="AU157" s="122"/>
    </row>
    <row r="158" spans="2:47" ht="18" customHeight="1">
      <c r="B158" s="213"/>
      <c r="C158" s="116">
        <v>76</v>
      </c>
      <c r="D158" s="103" t="s">
        <v>318</v>
      </c>
      <c r="E158" s="103" t="s">
        <v>207</v>
      </c>
      <c r="F158" s="88" t="s">
        <v>398</v>
      </c>
      <c r="G158" s="78">
        <v>0.85</v>
      </c>
      <c r="H158" s="190" t="s">
        <v>28</v>
      </c>
      <c r="I158" s="24">
        <v>4</v>
      </c>
      <c r="J158" s="294">
        <v>4</v>
      </c>
      <c r="K158" s="294"/>
      <c r="L158" s="24">
        <v>6</v>
      </c>
      <c r="M158" s="294">
        <v>6</v>
      </c>
      <c r="N158" s="294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>
      <c r="B159" s="214"/>
      <c r="C159" s="116"/>
      <c r="D159" s="103"/>
      <c r="E159" s="103"/>
      <c r="F159" s="211"/>
      <c r="G159" s="73"/>
      <c r="H159" s="190"/>
      <c r="I159" s="294">
        <f>I158/J158*100</f>
        <v>100</v>
      </c>
      <c r="J159" s="294"/>
      <c r="K159" s="294"/>
      <c r="L159" s="294">
        <f>L158/M158*100</f>
        <v>100</v>
      </c>
      <c r="M159" s="294"/>
      <c r="N159" s="294"/>
      <c r="O159" s="122" t="e">
        <f>(O158/P158)*100</f>
        <v>#DIV/0!</v>
      </c>
      <c r="P159" s="122"/>
      <c r="Q159" s="122"/>
      <c r="R159" s="122" t="e">
        <f>(R158/S158)*100</f>
        <v>#DIV/0!</v>
      </c>
      <c r="S159" s="122"/>
      <c r="T159" s="122"/>
      <c r="U159" s="122" t="e">
        <f>(U158/V158)*100</f>
        <v>#DIV/0!</v>
      </c>
      <c r="V159" s="122"/>
      <c r="W159" s="122"/>
      <c r="X159" s="122" t="e">
        <f>(X158/Y158)*100</f>
        <v>#DIV/0!</v>
      </c>
      <c r="Y159" s="122"/>
      <c r="Z159" s="122"/>
      <c r="AA159" s="122" t="e">
        <f>(AA158/AB158)*100</f>
        <v>#DIV/0!</v>
      </c>
      <c r="AB159" s="122"/>
      <c r="AC159" s="122"/>
      <c r="AD159" s="122" t="e">
        <f>(AD158/AE158)*100</f>
        <v>#DIV/0!</v>
      </c>
      <c r="AE159" s="122"/>
      <c r="AF159" s="122"/>
      <c r="AG159" s="122" t="e">
        <f>(AG158/AH158)*100</f>
        <v>#DIV/0!</v>
      </c>
      <c r="AH159" s="122"/>
      <c r="AI159" s="122"/>
      <c r="AJ159" s="122" t="e">
        <f>(AJ158/AK158)*100</f>
        <v>#DIV/0!</v>
      </c>
      <c r="AK159" s="122"/>
      <c r="AL159" s="122"/>
      <c r="AM159" s="122" t="e">
        <f>(AM158/AN158)*100</f>
        <v>#DIV/0!</v>
      </c>
      <c r="AN159" s="122"/>
      <c r="AO159" s="122"/>
      <c r="AP159" s="122" t="e">
        <f>(AP158/AQ158)*100</f>
        <v>#DIV/0!</v>
      </c>
      <c r="AQ159" s="122"/>
      <c r="AR159" s="122"/>
      <c r="AS159" s="122" t="e">
        <f>(AS158/AT158)*100</f>
        <v>#DIV/0!</v>
      </c>
      <c r="AT159" s="122"/>
      <c r="AU159" s="122"/>
    </row>
    <row r="160" spans="2:47" ht="18" customHeight="1">
      <c r="B160" s="208" t="s">
        <v>214</v>
      </c>
      <c r="C160" s="116">
        <v>77</v>
      </c>
      <c r="D160" s="103" t="s">
        <v>415</v>
      </c>
      <c r="E160" s="103" t="s">
        <v>216</v>
      </c>
      <c r="F160" s="201" t="s">
        <v>399</v>
      </c>
      <c r="G160" s="78">
        <v>0.85</v>
      </c>
      <c r="H160" s="190" t="s">
        <v>28</v>
      </c>
      <c r="I160" s="24">
        <v>17</v>
      </c>
      <c r="J160" s="294">
        <v>18</v>
      </c>
      <c r="K160" s="294"/>
      <c r="L160" s="24">
        <v>17</v>
      </c>
      <c r="M160" s="294">
        <v>17</v>
      </c>
      <c r="N160" s="294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>
      <c r="B161" s="209"/>
      <c r="C161" s="116"/>
      <c r="D161" s="103"/>
      <c r="E161" s="103"/>
      <c r="F161" s="89"/>
      <c r="G161" s="73"/>
      <c r="H161" s="190"/>
      <c r="I161" s="294">
        <f>I160/J160*100</f>
        <v>94.444444444444443</v>
      </c>
      <c r="J161" s="294"/>
      <c r="K161" s="294"/>
      <c r="L161" s="294">
        <f>L160/M160*100</f>
        <v>100</v>
      </c>
      <c r="M161" s="294"/>
      <c r="N161" s="294"/>
      <c r="O161" s="122" t="e">
        <f>(O160/P160)*100</f>
        <v>#DIV/0!</v>
      </c>
      <c r="P161" s="122"/>
      <c r="Q161" s="122"/>
      <c r="R161" s="122" t="e">
        <f>(R160/S160)*100</f>
        <v>#DIV/0!</v>
      </c>
      <c r="S161" s="122"/>
      <c r="T161" s="122"/>
      <c r="U161" s="122" t="e">
        <f>(U160/V160)*100</f>
        <v>#DIV/0!</v>
      </c>
      <c r="V161" s="122"/>
      <c r="W161" s="122"/>
      <c r="X161" s="122" t="e">
        <f>(X160/Y160)*100</f>
        <v>#DIV/0!</v>
      </c>
      <c r="Y161" s="122"/>
      <c r="Z161" s="122"/>
      <c r="AA161" s="122" t="e">
        <f>(AA160/AB160)*100</f>
        <v>#DIV/0!</v>
      </c>
      <c r="AB161" s="122"/>
      <c r="AC161" s="122"/>
      <c r="AD161" s="122" t="e">
        <f>(AD160/AE160)*100</f>
        <v>#DIV/0!</v>
      </c>
      <c r="AE161" s="122"/>
      <c r="AF161" s="122"/>
      <c r="AG161" s="122" t="e">
        <f>(AG160/AH160)*100</f>
        <v>#DIV/0!</v>
      </c>
      <c r="AH161" s="122"/>
      <c r="AI161" s="122"/>
      <c r="AJ161" s="122" t="e">
        <f>(AJ160/AK160)*100</f>
        <v>#DIV/0!</v>
      </c>
      <c r="AK161" s="122"/>
      <c r="AL161" s="122"/>
      <c r="AM161" s="122" t="e">
        <f>(AM160/AN160)*100</f>
        <v>#DIV/0!</v>
      </c>
      <c r="AN161" s="122"/>
      <c r="AO161" s="122"/>
      <c r="AP161" s="122" t="e">
        <f>(AP160/AQ160)*100</f>
        <v>#DIV/0!</v>
      </c>
      <c r="AQ161" s="122"/>
      <c r="AR161" s="122"/>
      <c r="AS161" s="122" t="e">
        <f>(AS160/AT160)*100</f>
        <v>#DIV/0!</v>
      </c>
      <c r="AT161" s="122"/>
      <c r="AU161" s="122"/>
    </row>
    <row r="162" spans="2:47" ht="18" customHeight="1">
      <c r="B162" s="209"/>
      <c r="C162" s="116">
        <v>78</v>
      </c>
      <c r="D162" s="103" t="s">
        <v>416</v>
      </c>
      <c r="E162" s="103" t="s">
        <v>218</v>
      </c>
      <c r="F162" s="89" t="s">
        <v>400</v>
      </c>
      <c r="G162" s="86">
        <v>0.85</v>
      </c>
      <c r="H162" s="190" t="s">
        <v>28</v>
      </c>
      <c r="I162" s="24">
        <v>0</v>
      </c>
      <c r="J162" s="294">
        <v>0</v>
      </c>
      <c r="K162" s="294"/>
      <c r="L162" s="24">
        <v>0</v>
      </c>
      <c r="M162" s="294">
        <v>0</v>
      </c>
      <c r="N162" s="294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>
      <c r="B163" s="209"/>
      <c r="C163" s="116"/>
      <c r="D163" s="103"/>
      <c r="E163" s="103"/>
      <c r="F163" s="89"/>
      <c r="G163" s="84"/>
      <c r="H163" s="190"/>
      <c r="I163" s="294" t="e">
        <f>I162/J162*100</f>
        <v>#DIV/0!</v>
      </c>
      <c r="J163" s="294"/>
      <c r="K163" s="294"/>
      <c r="L163" s="294" t="e">
        <f>L162/M162*100</f>
        <v>#DIV/0!</v>
      </c>
      <c r="M163" s="294"/>
      <c r="N163" s="294"/>
      <c r="O163" s="122" t="e">
        <f>(O162/P162)*100</f>
        <v>#DIV/0!</v>
      </c>
      <c r="P163" s="122"/>
      <c r="Q163" s="122"/>
      <c r="R163" s="122" t="e">
        <f>(R162/S162)*100</f>
        <v>#DIV/0!</v>
      </c>
      <c r="S163" s="122"/>
      <c r="T163" s="122"/>
      <c r="U163" s="122" t="e">
        <f>(U162/V162)*100</f>
        <v>#DIV/0!</v>
      </c>
      <c r="V163" s="122"/>
      <c r="W163" s="122"/>
      <c r="X163" s="122" t="e">
        <f>(X162/Y162)*100</f>
        <v>#DIV/0!</v>
      </c>
      <c r="Y163" s="122"/>
      <c r="Z163" s="122"/>
      <c r="AA163" s="122" t="e">
        <f>(AA162/AB162)*100</f>
        <v>#DIV/0!</v>
      </c>
      <c r="AB163" s="122"/>
      <c r="AC163" s="122"/>
      <c r="AD163" s="122" t="e">
        <f>(AD162/AE162)*100</f>
        <v>#DIV/0!</v>
      </c>
      <c r="AE163" s="122"/>
      <c r="AF163" s="122"/>
      <c r="AG163" s="122" t="e">
        <f>(AG162/AH162)*100</f>
        <v>#DIV/0!</v>
      </c>
      <c r="AH163" s="122"/>
      <c r="AI163" s="122"/>
      <c r="AJ163" s="122" t="e">
        <f>(AJ162/AK162)*100</f>
        <v>#DIV/0!</v>
      </c>
      <c r="AK163" s="122"/>
      <c r="AL163" s="122"/>
      <c r="AM163" s="122" t="e">
        <f>(AM162/AN162)*100</f>
        <v>#DIV/0!</v>
      </c>
      <c r="AN163" s="122"/>
      <c r="AO163" s="122"/>
      <c r="AP163" s="122" t="e">
        <f>(AP162/AQ162)*100</f>
        <v>#DIV/0!</v>
      </c>
      <c r="AQ163" s="122"/>
      <c r="AR163" s="122"/>
      <c r="AS163" s="122" t="e">
        <f>(AS162/AT162)*100</f>
        <v>#DIV/0!</v>
      </c>
      <c r="AT163" s="122"/>
      <c r="AU163" s="122"/>
    </row>
    <row r="164" spans="2:47" ht="18" customHeight="1">
      <c r="B164" s="209"/>
      <c r="C164" s="116">
        <v>79</v>
      </c>
      <c r="D164" s="103" t="s">
        <v>319</v>
      </c>
      <c r="E164" s="103" t="s">
        <v>220</v>
      </c>
      <c r="F164" s="89" t="s">
        <v>401</v>
      </c>
      <c r="G164" s="86">
        <v>0.85</v>
      </c>
      <c r="H164" s="190" t="s">
        <v>28</v>
      </c>
      <c r="I164" s="24">
        <v>510</v>
      </c>
      <c r="J164" s="294">
        <v>435</v>
      </c>
      <c r="K164" s="294"/>
      <c r="L164" s="24">
        <v>1005</v>
      </c>
      <c r="M164" s="294">
        <v>936</v>
      </c>
      <c r="N164" s="294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>
      <c r="B165" s="209"/>
      <c r="C165" s="116"/>
      <c r="D165" s="103"/>
      <c r="E165" s="103"/>
      <c r="F165" s="89"/>
      <c r="G165" s="84"/>
      <c r="H165" s="190"/>
      <c r="I165" s="294">
        <f>I164/J164*100</f>
        <v>117.24137931034481</v>
      </c>
      <c r="J165" s="294"/>
      <c r="K165" s="294"/>
      <c r="L165" s="294">
        <f>L164/M164*100</f>
        <v>107.37179487179486</v>
      </c>
      <c r="M165" s="294"/>
      <c r="N165" s="294"/>
      <c r="O165" s="122" t="e">
        <f>(O164/P164)*100</f>
        <v>#DIV/0!</v>
      </c>
      <c r="P165" s="122"/>
      <c r="Q165" s="122"/>
      <c r="R165" s="122" t="e">
        <f>(R164/S164)*100</f>
        <v>#DIV/0!</v>
      </c>
      <c r="S165" s="122"/>
      <c r="T165" s="122"/>
      <c r="U165" s="122" t="e">
        <f>(U164/V164)*100</f>
        <v>#DIV/0!</v>
      </c>
      <c r="V165" s="122"/>
      <c r="W165" s="122"/>
      <c r="X165" s="122" t="e">
        <f>(X164/Y164)*100</f>
        <v>#DIV/0!</v>
      </c>
      <c r="Y165" s="122"/>
      <c r="Z165" s="122"/>
      <c r="AA165" s="122" t="e">
        <f>(AA164/AB164)*100</f>
        <v>#DIV/0!</v>
      </c>
      <c r="AB165" s="122"/>
      <c r="AC165" s="122"/>
      <c r="AD165" s="122" t="e">
        <f>(AD164/AE164)*100</f>
        <v>#DIV/0!</v>
      </c>
      <c r="AE165" s="122"/>
      <c r="AF165" s="122"/>
      <c r="AG165" s="122" t="e">
        <f>(AG164/AH164)*100</f>
        <v>#DIV/0!</v>
      </c>
      <c r="AH165" s="122"/>
      <c r="AI165" s="122"/>
      <c r="AJ165" s="122" t="e">
        <f>(AJ164/AK164)*100</f>
        <v>#DIV/0!</v>
      </c>
      <c r="AK165" s="122"/>
      <c r="AL165" s="122"/>
      <c r="AM165" s="122" t="e">
        <f>(AM164/AN164)*100</f>
        <v>#DIV/0!</v>
      </c>
      <c r="AN165" s="122"/>
      <c r="AO165" s="122"/>
      <c r="AP165" s="122" t="e">
        <f>(AP164/AQ164)*100</f>
        <v>#DIV/0!</v>
      </c>
      <c r="AQ165" s="122"/>
      <c r="AR165" s="122"/>
      <c r="AS165" s="122" t="e">
        <f>(AS164/AT164)*100</f>
        <v>#DIV/0!</v>
      </c>
      <c r="AT165" s="122"/>
      <c r="AU165" s="122"/>
    </row>
    <row r="166" spans="2:47" ht="18" customHeight="1">
      <c r="B166" s="209"/>
      <c r="C166" s="116">
        <v>80</v>
      </c>
      <c r="D166" s="103" t="s">
        <v>320</v>
      </c>
      <c r="E166" s="204" t="s">
        <v>222</v>
      </c>
      <c r="F166" s="206" t="s">
        <v>402</v>
      </c>
      <c r="G166" s="86">
        <v>0.85</v>
      </c>
      <c r="H166" s="190" t="s">
        <v>28</v>
      </c>
      <c r="I166" s="24">
        <v>4</v>
      </c>
      <c r="J166" s="294">
        <v>4</v>
      </c>
      <c r="K166" s="294"/>
      <c r="L166" s="24">
        <v>4</v>
      </c>
      <c r="M166" s="294">
        <v>4</v>
      </c>
      <c r="N166" s="294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>
      <c r="B167" s="210"/>
      <c r="C167" s="116"/>
      <c r="D167" s="103"/>
      <c r="E167" s="205"/>
      <c r="F167" s="207"/>
      <c r="G167" s="84"/>
      <c r="H167" s="190"/>
      <c r="I167" s="294">
        <f>I166/J166*100</f>
        <v>100</v>
      </c>
      <c r="J167" s="294"/>
      <c r="K167" s="294"/>
      <c r="L167" s="294">
        <f>L166/M166*100</f>
        <v>100</v>
      </c>
      <c r="M167" s="294"/>
      <c r="N167" s="294"/>
      <c r="O167" s="122" t="e">
        <f>(O166/P166)*100</f>
        <v>#DIV/0!</v>
      </c>
      <c r="P167" s="122"/>
      <c r="Q167" s="122"/>
      <c r="R167" s="122" t="e">
        <f>(R166/S166)*100</f>
        <v>#DIV/0!</v>
      </c>
      <c r="S167" s="122"/>
      <c r="T167" s="122"/>
      <c r="U167" s="122" t="e">
        <f>(U166/V166)*100</f>
        <v>#DIV/0!</v>
      </c>
      <c r="V167" s="122"/>
      <c r="W167" s="122"/>
      <c r="X167" s="122" t="e">
        <f>(X166/Y166)*100</f>
        <v>#DIV/0!</v>
      </c>
      <c r="Y167" s="122"/>
      <c r="Z167" s="122"/>
      <c r="AA167" s="122" t="e">
        <f>(AA166/AB166)*100</f>
        <v>#DIV/0!</v>
      </c>
      <c r="AB167" s="122"/>
      <c r="AC167" s="122"/>
      <c r="AD167" s="122" t="e">
        <f>(AD166/AE166)*100</f>
        <v>#DIV/0!</v>
      </c>
      <c r="AE167" s="122"/>
      <c r="AF167" s="122"/>
      <c r="AG167" s="122" t="e">
        <f>(AG166/AH166)*100</f>
        <v>#DIV/0!</v>
      </c>
      <c r="AH167" s="122"/>
      <c r="AI167" s="122"/>
      <c r="AJ167" s="122" t="e">
        <f>(AJ166/AK166)*100</f>
        <v>#DIV/0!</v>
      </c>
      <c r="AK167" s="122"/>
      <c r="AL167" s="122"/>
      <c r="AM167" s="122" t="e">
        <f>(AM166/AN166)*100</f>
        <v>#DIV/0!</v>
      </c>
      <c r="AN167" s="122"/>
      <c r="AO167" s="122"/>
      <c r="AP167" s="122" t="e">
        <f>(AP166/AQ166)*100</f>
        <v>#DIV/0!</v>
      </c>
      <c r="AQ167" s="122"/>
      <c r="AR167" s="122"/>
      <c r="AS167" s="122" t="e">
        <f>(AS166/AT166)*100</f>
        <v>#DIV/0!</v>
      </c>
      <c r="AT167" s="122"/>
      <c r="AU167" s="122"/>
    </row>
    <row r="168" spans="2:47" ht="18" customHeight="1">
      <c r="B168" s="87" t="s">
        <v>223</v>
      </c>
      <c r="C168" s="116">
        <v>81</v>
      </c>
      <c r="D168" s="104" t="s">
        <v>410</v>
      </c>
      <c r="E168" s="110" t="s">
        <v>225</v>
      </c>
      <c r="F168" s="201" t="s">
        <v>403</v>
      </c>
      <c r="G168" s="86">
        <v>0.8</v>
      </c>
      <c r="H168" s="190" t="s">
        <v>38</v>
      </c>
      <c r="I168" s="24">
        <v>1</v>
      </c>
      <c r="J168" s="294">
        <v>4</v>
      </c>
      <c r="K168" s="294"/>
      <c r="L168" s="24">
        <v>1</v>
      </c>
      <c r="M168" s="294">
        <v>4</v>
      </c>
      <c r="N168" s="294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>
      <c r="B169" s="87"/>
      <c r="C169" s="116"/>
      <c r="D169" s="104"/>
      <c r="E169" s="110"/>
      <c r="F169" s="89"/>
      <c r="G169" s="84"/>
      <c r="H169" s="190"/>
      <c r="I169" s="294">
        <f>I168/J168*100</f>
        <v>25</v>
      </c>
      <c r="J169" s="294"/>
      <c r="K169" s="294"/>
      <c r="L169" s="301">
        <f>L168/M168*100</f>
        <v>25</v>
      </c>
      <c r="M169" s="301"/>
      <c r="N169" s="301"/>
      <c r="O169" s="122" t="e">
        <f>(O168/P168)*100</f>
        <v>#DIV/0!</v>
      </c>
      <c r="P169" s="122"/>
      <c r="Q169" s="122"/>
      <c r="R169" s="122" t="e">
        <f>(R168/S168)*100</f>
        <v>#DIV/0!</v>
      </c>
      <c r="S169" s="122"/>
      <c r="T169" s="122"/>
      <c r="U169" s="122" t="e">
        <f>(U168/V168)*100</f>
        <v>#DIV/0!</v>
      </c>
      <c r="V169" s="122"/>
      <c r="W169" s="122"/>
      <c r="X169" s="122" t="e">
        <f>(X168/Y168)*100</f>
        <v>#DIV/0!</v>
      </c>
      <c r="Y169" s="122"/>
      <c r="Z169" s="122"/>
      <c r="AA169" s="122" t="e">
        <f>(AA168/AB168)*100</f>
        <v>#DIV/0!</v>
      </c>
      <c r="AB169" s="122"/>
      <c r="AC169" s="122"/>
      <c r="AD169" s="122" t="e">
        <f>(AD168/AE168)*100</f>
        <v>#DIV/0!</v>
      </c>
      <c r="AE169" s="122"/>
      <c r="AF169" s="122"/>
      <c r="AG169" s="122" t="e">
        <f>(AG168/AH168)*100</f>
        <v>#DIV/0!</v>
      </c>
      <c r="AH169" s="122"/>
      <c r="AI169" s="122"/>
      <c r="AJ169" s="122" t="e">
        <f>(AJ168/AK168)*100</f>
        <v>#DIV/0!</v>
      </c>
      <c r="AK169" s="122"/>
      <c r="AL169" s="122"/>
      <c r="AM169" s="122" t="e">
        <f>(AM168/AN168)*100</f>
        <v>#DIV/0!</v>
      </c>
      <c r="AN169" s="122"/>
      <c r="AO169" s="122"/>
      <c r="AP169" s="122" t="e">
        <f>(AP168/AQ168)*100</f>
        <v>#DIV/0!</v>
      </c>
      <c r="AQ169" s="122"/>
      <c r="AR169" s="122"/>
      <c r="AS169" s="122" t="e">
        <f>(AS168/AT168)*100</f>
        <v>#DIV/0!</v>
      </c>
      <c r="AT169" s="122"/>
      <c r="AU169" s="122"/>
    </row>
    <row r="170" spans="2:47" ht="18" customHeight="1">
      <c r="B170" s="87"/>
      <c r="C170" s="116">
        <v>82</v>
      </c>
      <c r="D170" s="103" t="s">
        <v>411</v>
      </c>
      <c r="E170" s="188" t="s">
        <v>278</v>
      </c>
      <c r="F170" s="89" t="s">
        <v>404</v>
      </c>
      <c r="G170" s="86">
        <v>0.8</v>
      </c>
      <c r="H170" s="190" t="s">
        <v>38</v>
      </c>
      <c r="I170" s="24">
        <v>3</v>
      </c>
      <c r="J170" s="294">
        <v>3</v>
      </c>
      <c r="K170" s="294"/>
      <c r="L170" s="24">
        <v>3</v>
      </c>
      <c r="M170" s="294">
        <v>3</v>
      </c>
      <c r="N170" s="294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>
      <c r="B171" s="87"/>
      <c r="C171" s="116"/>
      <c r="D171" s="103"/>
      <c r="E171" s="188"/>
      <c r="F171" s="89"/>
      <c r="G171" s="84"/>
      <c r="H171" s="190"/>
      <c r="I171" s="294">
        <f>I170/J170*100</f>
        <v>100</v>
      </c>
      <c r="J171" s="294"/>
      <c r="K171" s="294"/>
      <c r="L171" s="294">
        <f>L170/M170*100</f>
        <v>100</v>
      </c>
      <c r="M171" s="294"/>
      <c r="N171" s="294"/>
      <c r="O171" s="122" t="e">
        <f>(O170/P170)*100</f>
        <v>#DIV/0!</v>
      </c>
      <c r="P171" s="122"/>
      <c r="Q171" s="122"/>
      <c r="R171" s="122" t="e">
        <f>(R170/S170)*100</f>
        <v>#DIV/0!</v>
      </c>
      <c r="S171" s="122"/>
      <c r="T171" s="122"/>
      <c r="U171" s="122" t="e">
        <f>(U170/V170)*100</f>
        <v>#DIV/0!</v>
      </c>
      <c r="V171" s="122"/>
      <c r="W171" s="122"/>
      <c r="X171" s="122" t="e">
        <f>(X170/Y170)*100</f>
        <v>#DIV/0!</v>
      </c>
      <c r="Y171" s="122"/>
      <c r="Z171" s="122"/>
      <c r="AA171" s="122" t="e">
        <f>(AA170/AB170)*100</f>
        <v>#DIV/0!</v>
      </c>
      <c r="AB171" s="122"/>
      <c r="AC171" s="122"/>
      <c r="AD171" s="122" t="e">
        <f>(AD170/AE170)*100</f>
        <v>#DIV/0!</v>
      </c>
      <c r="AE171" s="122"/>
      <c r="AF171" s="122"/>
      <c r="AG171" s="122" t="e">
        <f>(AG170/AH170)*100</f>
        <v>#DIV/0!</v>
      </c>
      <c r="AH171" s="122"/>
      <c r="AI171" s="122"/>
      <c r="AJ171" s="122" t="e">
        <f>(AJ170/AK170)*100</f>
        <v>#DIV/0!</v>
      </c>
      <c r="AK171" s="122"/>
      <c r="AL171" s="122"/>
      <c r="AM171" s="122" t="e">
        <f>(AM170/AN170)*100</f>
        <v>#DIV/0!</v>
      </c>
      <c r="AN171" s="122"/>
      <c r="AO171" s="122"/>
      <c r="AP171" s="122" t="e">
        <f>(AP170/AQ170)*100</f>
        <v>#DIV/0!</v>
      </c>
      <c r="AQ171" s="122"/>
      <c r="AR171" s="122"/>
      <c r="AS171" s="122" t="e">
        <f>(AS170/AT170)*100</f>
        <v>#DIV/0!</v>
      </c>
      <c r="AT171" s="122"/>
      <c r="AU171" s="122"/>
    </row>
    <row r="172" spans="2:47" ht="18" customHeight="1">
      <c r="B172" s="87"/>
      <c r="C172" s="116">
        <v>83</v>
      </c>
      <c r="D172" s="103" t="s">
        <v>423</v>
      </c>
      <c r="E172" s="188" t="s">
        <v>229</v>
      </c>
      <c r="F172" s="89" t="s">
        <v>405</v>
      </c>
      <c r="G172" s="86">
        <v>0.8</v>
      </c>
      <c r="H172" s="190" t="s">
        <v>38</v>
      </c>
      <c r="I172" s="24">
        <v>1</v>
      </c>
      <c r="J172" s="294">
        <v>1</v>
      </c>
      <c r="K172" s="294"/>
      <c r="L172" s="24">
        <v>1</v>
      </c>
      <c r="M172" s="294">
        <v>1</v>
      </c>
      <c r="N172" s="294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>
      <c r="B173" s="87"/>
      <c r="C173" s="116"/>
      <c r="D173" s="103"/>
      <c r="E173" s="188"/>
      <c r="F173" s="189"/>
      <c r="G173" s="84"/>
      <c r="H173" s="190"/>
      <c r="I173" s="294">
        <f>I172/J172*100</f>
        <v>100</v>
      </c>
      <c r="J173" s="294"/>
      <c r="K173" s="294"/>
      <c r="L173" s="294">
        <f>L172/M172*100</f>
        <v>100</v>
      </c>
      <c r="M173" s="294"/>
      <c r="N173" s="294"/>
      <c r="O173" s="122" t="e">
        <f>(O172/P172)*100</f>
        <v>#DIV/0!</v>
      </c>
      <c r="P173" s="122"/>
      <c r="Q173" s="122"/>
      <c r="R173" s="122" t="e">
        <f>(R172/S172)*100</f>
        <v>#DIV/0!</v>
      </c>
      <c r="S173" s="122"/>
      <c r="T173" s="122"/>
      <c r="U173" s="122" t="e">
        <f>(U172/V172)*100</f>
        <v>#DIV/0!</v>
      </c>
      <c r="V173" s="122"/>
      <c r="W173" s="122"/>
      <c r="X173" s="122" t="e">
        <f>(X172/Y172)*100</f>
        <v>#DIV/0!</v>
      </c>
      <c r="Y173" s="122"/>
      <c r="Z173" s="122"/>
      <c r="AA173" s="122" t="e">
        <f>(AA172/AB172)*100</f>
        <v>#DIV/0!</v>
      </c>
      <c r="AB173" s="122"/>
      <c r="AC173" s="122"/>
      <c r="AD173" s="122" t="e">
        <f>(AD172/AE172)*100</f>
        <v>#DIV/0!</v>
      </c>
      <c r="AE173" s="122"/>
      <c r="AF173" s="122"/>
      <c r="AG173" s="122" t="e">
        <f>(AG172/AH172)*100</f>
        <v>#DIV/0!</v>
      </c>
      <c r="AH173" s="122"/>
      <c r="AI173" s="122"/>
      <c r="AJ173" s="122" t="e">
        <f>(AJ172/AK172)*100</f>
        <v>#DIV/0!</v>
      </c>
      <c r="AK173" s="122"/>
      <c r="AL173" s="122"/>
      <c r="AM173" s="122" t="e">
        <f>(AM172/AN172)*100</f>
        <v>#DIV/0!</v>
      </c>
      <c r="AN173" s="122"/>
      <c r="AO173" s="122"/>
      <c r="AP173" s="122" t="e">
        <f>(AP172/AQ172)*100</f>
        <v>#DIV/0!</v>
      </c>
      <c r="AQ173" s="122"/>
      <c r="AR173" s="122"/>
      <c r="AS173" s="122" t="e">
        <f>(AS172/AT172)*100</f>
        <v>#DIV/0!</v>
      </c>
      <c r="AT173" s="122"/>
      <c r="AU173" s="122"/>
    </row>
    <row r="174" spans="2:47" ht="18" customHeight="1">
      <c r="B174" s="87"/>
      <c r="C174" s="191">
        <v>84</v>
      </c>
      <c r="D174" s="199" t="s">
        <v>413</v>
      </c>
      <c r="E174" s="199" t="s">
        <v>414</v>
      </c>
      <c r="F174" s="201" t="s">
        <v>406</v>
      </c>
      <c r="G174" s="195" t="s">
        <v>287</v>
      </c>
      <c r="H174" s="203" t="s">
        <v>38</v>
      </c>
      <c r="I174" s="295">
        <v>0</v>
      </c>
      <c r="J174" s="296"/>
      <c r="K174" s="297"/>
      <c r="L174" s="295">
        <v>0</v>
      </c>
      <c r="M174" s="296"/>
      <c r="N174" s="297"/>
      <c r="O174" s="176"/>
      <c r="P174" s="177"/>
      <c r="Q174" s="178"/>
      <c r="R174" s="176"/>
      <c r="S174" s="177"/>
      <c r="T174" s="178"/>
      <c r="U174" s="176"/>
      <c r="V174" s="177"/>
      <c r="W174" s="178"/>
      <c r="X174" s="176"/>
      <c r="Y174" s="177"/>
      <c r="Z174" s="178"/>
      <c r="AA174" s="176"/>
      <c r="AB174" s="177"/>
      <c r="AC174" s="178"/>
      <c r="AD174" s="176"/>
      <c r="AE174" s="177"/>
      <c r="AF174" s="178"/>
      <c r="AG174" s="176"/>
      <c r="AH174" s="177"/>
      <c r="AI174" s="178"/>
      <c r="AJ174" s="176"/>
      <c r="AK174" s="177"/>
      <c r="AL174" s="178"/>
      <c r="AM174" s="176"/>
      <c r="AN174" s="177"/>
      <c r="AO174" s="178"/>
      <c r="AP174" s="176"/>
      <c r="AQ174" s="177"/>
      <c r="AR174" s="178"/>
      <c r="AS174" s="176"/>
      <c r="AT174" s="177"/>
      <c r="AU174" s="178"/>
    </row>
    <row r="175" spans="2:47" ht="18" customHeight="1">
      <c r="B175" s="87"/>
      <c r="C175" s="192"/>
      <c r="D175" s="200"/>
      <c r="E175" s="200"/>
      <c r="F175" s="202"/>
      <c r="G175" s="196"/>
      <c r="H175" s="203"/>
      <c r="I175" s="298"/>
      <c r="J175" s="299"/>
      <c r="K175" s="300"/>
      <c r="L175" s="298"/>
      <c r="M175" s="299"/>
      <c r="N175" s="300"/>
      <c r="O175" s="179"/>
      <c r="P175" s="180"/>
      <c r="Q175" s="181"/>
      <c r="R175" s="179"/>
      <c r="S175" s="180"/>
      <c r="T175" s="181"/>
      <c r="U175" s="179"/>
      <c r="V175" s="180"/>
      <c r="W175" s="181"/>
      <c r="X175" s="179"/>
      <c r="Y175" s="180"/>
      <c r="Z175" s="181"/>
      <c r="AA175" s="179"/>
      <c r="AB175" s="180"/>
      <c r="AC175" s="181"/>
      <c r="AD175" s="179"/>
      <c r="AE175" s="180"/>
      <c r="AF175" s="181"/>
      <c r="AG175" s="179"/>
      <c r="AH175" s="180"/>
      <c r="AI175" s="181"/>
      <c r="AJ175" s="179"/>
      <c r="AK175" s="180"/>
      <c r="AL175" s="181"/>
      <c r="AM175" s="179"/>
      <c r="AN175" s="180"/>
      <c r="AO175" s="181"/>
      <c r="AP175" s="179"/>
      <c r="AQ175" s="180"/>
      <c r="AR175" s="181"/>
      <c r="AS175" s="179"/>
      <c r="AT175" s="180"/>
      <c r="AU175" s="181"/>
    </row>
    <row r="176" spans="2:47" ht="18" customHeight="1">
      <c r="B176" s="87"/>
      <c r="C176" s="191">
        <v>85</v>
      </c>
      <c r="D176" s="193" t="s">
        <v>417</v>
      </c>
      <c r="E176" s="193" t="s">
        <v>418</v>
      </c>
      <c r="F176" s="202"/>
      <c r="G176" s="195" t="s">
        <v>412</v>
      </c>
      <c r="H176" s="197" t="s">
        <v>38</v>
      </c>
      <c r="I176" s="295">
        <v>1</v>
      </c>
      <c r="J176" s="296"/>
      <c r="K176" s="297"/>
      <c r="L176" s="295">
        <v>1</v>
      </c>
      <c r="M176" s="296"/>
      <c r="N176" s="297"/>
      <c r="O176" s="176"/>
      <c r="P176" s="177"/>
      <c r="Q176" s="178"/>
      <c r="R176" s="176"/>
      <c r="S176" s="177"/>
      <c r="T176" s="178"/>
      <c r="U176" s="176"/>
      <c r="V176" s="177"/>
      <c r="W176" s="178"/>
      <c r="X176" s="176"/>
      <c r="Y176" s="177"/>
      <c r="Z176" s="178"/>
      <c r="AA176" s="176"/>
      <c r="AB176" s="177"/>
      <c r="AC176" s="178"/>
      <c r="AD176" s="176"/>
      <c r="AE176" s="177"/>
      <c r="AF176" s="178"/>
      <c r="AG176" s="176"/>
      <c r="AH176" s="177"/>
      <c r="AI176" s="178"/>
      <c r="AJ176" s="176"/>
      <c r="AK176" s="177"/>
      <c r="AL176" s="178"/>
      <c r="AM176" s="176"/>
      <c r="AN176" s="177"/>
      <c r="AO176" s="178"/>
      <c r="AP176" s="176"/>
      <c r="AQ176" s="177"/>
      <c r="AR176" s="178"/>
      <c r="AS176" s="176"/>
      <c r="AT176" s="177"/>
      <c r="AU176" s="178"/>
    </row>
    <row r="177" spans="2:47" ht="18" customHeight="1" thickBot="1">
      <c r="B177" s="87"/>
      <c r="C177" s="192"/>
      <c r="D177" s="194"/>
      <c r="E177" s="194"/>
      <c r="F177" s="189"/>
      <c r="G177" s="196"/>
      <c r="H177" s="198"/>
      <c r="I177" s="298"/>
      <c r="J177" s="299"/>
      <c r="K177" s="300"/>
      <c r="L177" s="298"/>
      <c r="M177" s="299"/>
      <c r="N177" s="300"/>
      <c r="O177" s="179"/>
      <c r="P177" s="180"/>
      <c r="Q177" s="181"/>
      <c r="R177" s="179"/>
      <c r="S177" s="180"/>
      <c r="T177" s="181"/>
      <c r="U177" s="179"/>
      <c r="V177" s="180"/>
      <c r="W177" s="181"/>
      <c r="X177" s="179"/>
      <c r="Y177" s="180"/>
      <c r="Z177" s="181"/>
      <c r="AA177" s="179"/>
      <c r="AB177" s="180"/>
      <c r="AC177" s="181"/>
      <c r="AD177" s="179"/>
      <c r="AE177" s="180"/>
      <c r="AF177" s="181"/>
      <c r="AG177" s="179"/>
      <c r="AH177" s="180"/>
      <c r="AI177" s="181"/>
      <c r="AJ177" s="179"/>
      <c r="AK177" s="180"/>
      <c r="AL177" s="181"/>
      <c r="AM177" s="179"/>
      <c r="AN177" s="180"/>
      <c r="AO177" s="181"/>
      <c r="AP177" s="179"/>
      <c r="AQ177" s="180"/>
      <c r="AR177" s="181"/>
      <c r="AS177" s="179"/>
      <c r="AT177" s="180"/>
      <c r="AU177" s="181"/>
    </row>
    <row r="178" spans="2:47" ht="18" customHeight="1">
      <c r="B178" s="69" t="s">
        <v>257</v>
      </c>
      <c r="C178" s="183">
        <v>86</v>
      </c>
      <c r="D178" s="115" t="s">
        <v>428</v>
      </c>
      <c r="E178" s="115" t="s">
        <v>425</v>
      </c>
      <c r="F178" s="184" t="s">
        <v>407</v>
      </c>
      <c r="G178" s="186">
        <v>0.85</v>
      </c>
      <c r="H178" s="182" t="s">
        <v>38</v>
      </c>
      <c r="I178" s="28">
        <f>391-(391*0.25)</f>
        <v>293.25</v>
      </c>
      <c r="J178" s="294">
        <f>325+35</f>
        <v>360</v>
      </c>
      <c r="K178" s="294"/>
      <c r="L178" s="28">
        <f>405-(405*0.25)</f>
        <v>303.75</v>
      </c>
      <c r="M178" s="294">
        <f>340+33</f>
        <v>373</v>
      </c>
      <c r="N178" s="294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>
      <c r="B179" s="69"/>
      <c r="C179" s="183"/>
      <c r="D179" s="115"/>
      <c r="E179" s="115"/>
      <c r="F179" s="185"/>
      <c r="G179" s="187"/>
      <c r="H179" s="182"/>
      <c r="I179" s="294">
        <f>I178/J178*100</f>
        <v>81.458333333333329</v>
      </c>
      <c r="J179" s="294"/>
      <c r="K179" s="294"/>
      <c r="L179" s="294">
        <f>L178/M178*100</f>
        <v>81.434316353887397</v>
      </c>
      <c r="M179" s="294"/>
      <c r="N179" s="294"/>
      <c r="O179" s="122" t="e">
        <f>(O178/P178)*100</f>
        <v>#DIV/0!</v>
      </c>
      <c r="P179" s="122"/>
      <c r="Q179" s="122"/>
      <c r="R179" s="122" t="e">
        <f>(R178/S178)*100</f>
        <v>#DIV/0!</v>
      </c>
      <c r="S179" s="122"/>
      <c r="T179" s="122"/>
      <c r="U179" s="122" t="e">
        <f>(U178/V178)*100</f>
        <v>#DIV/0!</v>
      </c>
      <c r="V179" s="122"/>
      <c r="W179" s="122"/>
      <c r="X179" s="122" t="e">
        <f>(X178/Y178)*100</f>
        <v>#DIV/0!</v>
      </c>
      <c r="Y179" s="122"/>
      <c r="Z179" s="122"/>
      <c r="AA179" s="122" t="e">
        <f>(AA178/AB178)*100</f>
        <v>#DIV/0!</v>
      </c>
      <c r="AB179" s="122"/>
      <c r="AC179" s="122"/>
      <c r="AD179" s="122" t="e">
        <f>(AD178/AE178)*100</f>
        <v>#DIV/0!</v>
      </c>
      <c r="AE179" s="122"/>
      <c r="AF179" s="122"/>
      <c r="AG179" s="122" t="e">
        <f>(AG178/AH178)*100</f>
        <v>#DIV/0!</v>
      </c>
      <c r="AH179" s="122"/>
      <c r="AI179" s="122"/>
      <c r="AJ179" s="122" t="e">
        <f>(AJ178/AK178)*100</f>
        <v>#DIV/0!</v>
      </c>
      <c r="AK179" s="122"/>
      <c r="AL179" s="122"/>
      <c r="AM179" s="122" t="e">
        <f>(AM178/AN178)*100</f>
        <v>#DIV/0!</v>
      </c>
      <c r="AN179" s="122"/>
      <c r="AO179" s="122"/>
      <c r="AP179" s="122" t="e">
        <f>(AP178/AQ178)*100</f>
        <v>#DIV/0!</v>
      </c>
      <c r="AQ179" s="122"/>
      <c r="AR179" s="122"/>
      <c r="AS179" s="122" t="e">
        <f>(AS178/AT178)*100</f>
        <v>#DIV/0!</v>
      </c>
      <c r="AT179" s="122"/>
      <c r="AU179" s="122"/>
    </row>
    <row r="180" spans="2:47" ht="18" customHeight="1">
      <c r="B180" s="69"/>
      <c r="C180" s="116">
        <v>87</v>
      </c>
      <c r="D180" s="164" t="s">
        <v>429</v>
      </c>
      <c r="E180" s="165" t="s">
        <v>426</v>
      </c>
      <c r="F180" s="167" t="s">
        <v>408</v>
      </c>
      <c r="G180" s="169">
        <v>0.85</v>
      </c>
      <c r="H180" s="163" t="s">
        <v>38</v>
      </c>
      <c r="I180" s="24">
        <v>2731</v>
      </c>
      <c r="J180" s="291">
        <f>24*8*16</f>
        <v>3072</v>
      </c>
      <c r="K180" s="293"/>
      <c r="L180" s="24">
        <v>2952</v>
      </c>
      <c r="M180" s="291">
        <f>24*8*16</f>
        <v>3072</v>
      </c>
      <c r="N180" s="293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>
      <c r="B181" s="69"/>
      <c r="C181" s="116"/>
      <c r="D181" s="164"/>
      <c r="E181" s="166"/>
      <c r="F181" s="168"/>
      <c r="G181" s="113"/>
      <c r="H181" s="163"/>
      <c r="I181" s="291">
        <f>I180/J180*100</f>
        <v>88.899739583333343</v>
      </c>
      <c r="J181" s="292"/>
      <c r="K181" s="293"/>
      <c r="L181" s="291">
        <f>L180/M180*100</f>
        <v>96.09375</v>
      </c>
      <c r="M181" s="292"/>
      <c r="N181" s="293"/>
      <c r="O181" s="122" t="e">
        <f>(O180/P180)*100</f>
        <v>#DIV/0!</v>
      </c>
      <c r="P181" s="122"/>
      <c r="Q181" s="122"/>
      <c r="R181" s="122" t="e">
        <f>(R180/S180)*100</f>
        <v>#DIV/0!</v>
      </c>
      <c r="S181" s="122"/>
      <c r="T181" s="122"/>
      <c r="U181" s="122" t="e">
        <f>(U180/V180)*100</f>
        <v>#DIV/0!</v>
      </c>
      <c r="V181" s="122"/>
      <c r="W181" s="122"/>
      <c r="X181" s="122" t="e">
        <f>(X180/Y180)*100</f>
        <v>#DIV/0!</v>
      </c>
      <c r="Y181" s="122"/>
      <c r="Z181" s="122"/>
      <c r="AA181" s="122" t="e">
        <f>(AA180/AB180)*100</f>
        <v>#DIV/0!</v>
      </c>
      <c r="AB181" s="122"/>
      <c r="AC181" s="122"/>
      <c r="AD181" s="122" t="e">
        <f>(AD180/AE180)*100</f>
        <v>#DIV/0!</v>
      </c>
      <c r="AE181" s="122"/>
      <c r="AF181" s="122"/>
      <c r="AG181" s="122" t="e">
        <f>(AG180/AH180)*100</f>
        <v>#DIV/0!</v>
      </c>
      <c r="AH181" s="122"/>
      <c r="AI181" s="122"/>
      <c r="AJ181" s="122" t="e">
        <f>(AJ180/AK180)*100</f>
        <v>#DIV/0!</v>
      </c>
      <c r="AK181" s="122"/>
      <c r="AL181" s="122"/>
      <c r="AM181" s="122" t="e">
        <f>(AM180/AN180)*100</f>
        <v>#DIV/0!</v>
      </c>
      <c r="AN181" s="122"/>
      <c r="AO181" s="122"/>
      <c r="AP181" s="122" t="e">
        <f>(AP180/AQ180)*100</f>
        <v>#DIV/0!</v>
      </c>
      <c r="AQ181" s="122"/>
      <c r="AR181" s="122"/>
      <c r="AS181" s="122" t="e">
        <f>(AS180/AT180)*100</f>
        <v>#DIV/0!</v>
      </c>
      <c r="AT181" s="122"/>
      <c r="AU181" s="122"/>
    </row>
    <row r="182" spans="2:47" ht="18" customHeight="1">
      <c r="B182" s="156" t="s">
        <v>436</v>
      </c>
      <c r="C182" s="159">
        <v>88</v>
      </c>
      <c r="D182" s="160" t="s">
        <v>430</v>
      </c>
      <c r="E182" s="160" t="s">
        <v>431</v>
      </c>
      <c r="F182" s="13"/>
      <c r="G182" s="155"/>
      <c r="H182" s="149" t="s">
        <v>38</v>
      </c>
      <c r="I182" s="27">
        <v>11</v>
      </c>
      <c r="J182" s="291">
        <v>7432</v>
      </c>
      <c r="K182" s="293"/>
      <c r="L182" s="27">
        <v>12</v>
      </c>
      <c r="M182" s="291">
        <v>7554</v>
      </c>
      <c r="N182" s="293"/>
      <c r="O182" s="16"/>
      <c r="P182" s="122"/>
      <c r="Q182" s="122"/>
      <c r="R182" s="16"/>
      <c r="S182" s="122"/>
      <c r="T182" s="122"/>
      <c r="U182" s="16"/>
      <c r="V182" s="122"/>
      <c r="W182" s="122"/>
      <c r="X182" s="16"/>
      <c r="Y182" s="122"/>
      <c r="Z182" s="122"/>
      <c r="AA182" s="16"/>
      <c r="AB182" s="122"/>
      <c r="AC182" s="122"/>
      <c r="AD182" s="16"/>
      <c r="AE182" s="122"/>
      <c r="AF182" s="122"/>
      <c r="AG182" s="16"/>
      <c r="AH182" s="122"/>
      <c r="AI182" s="122"/>
      <c r="AJ182" s="16"/>
      <c r="AK182" s="122"/>
      <c r="AL182" s="122"/>
      <c r="AM182" s="16"/>
      <c r="AN182" s="122"/>
      <c r="AO182" s="122"/>
      <c r="AP182" s="16"/>
      <c r="AQ182" s="122"/>
      <c r="AR182" s="122"/>
      <c r="AS182" s="16"/>
      <c r="AT182" s="122"/>
      <c r="AU182" s="122"/>
    </row>
    <row r="183" spans="2:47" ht="18" customHeight="1">
      <c r="B183" s="157"/>
      <c r="C183" s="159"/>
      <c r="D183" s="160"/>
      <c r="E183" s="160"/>
      <c r="F183" s="13"/>
      <c r="G183" s="155"/>
      <c r="H183" s="149"/>
      <c r="I183" s="291">
        <f>I182/J182*100</f>
        <v>0.1480086114101184</v>
      </c>
      <c r="J183" s="292"/>
      <c r="K183" s="293"/>
      <c r="L183" s="291">
        <f>L182/M182*100</f>
        <v>0.15885623510722796</v>
      </c>
      <c r="M183" s="292"/>
      <c r="N183" s="293"/>
      <c r="O183" s="122" t="e">
        <f>(O182/P182)*100</f>
        <v>#DIV/0!</v>
      </c>
      <c r="P183" s="122"/>
      <c r="Q183" s="122"/>
      <c r="R183" s="122" t="e">
        <f>(R182/S182)*100</f>
        <v>#DIV/0!</v>
      </c>
      <c r="S183" s="122"/>
      <c r="T183" s="122"/>
      <c r="U183" s="122" t="e">
        <f>(U182/V182)*100</f>
        <v>#DIV/0!</v>
      </c>
      <c r="V183" s="122"/>
      <c r="W183" s="122"/>
      <c r="X183" s="122" t="e">
        <f>(X182/Y182)*100</f>
        <v>#DIV/0!</v>
      </c>
      <c r="Y183" s="122"/>
      <c r="Z183" s="122"/>
      <c r="AA183" s="122" t="e">
        <f>(AA182/AB182)*100</f>
        <v>#DIV/0!</v>
      </c>
      <c r="AB183" s="122"/>
      <c r="AC183" s="122"/>
      <c r="AD183" s="122" t="e">
        <f>(AD182/AE182)*100</f>
        <v>#DIV/0!</v>
      </c>
      <c r="AE183" s="122"/>
      <c r="AF183" s="122"/>
      <c r="AG183" s="122" t="e">
        <f>(AG182/AH182)*100</f>
        <v>#DIV/0!</v>
      </c>
      <c r="AH183" s="122"/>
      <c r="AI183" s="122"/>
      <c r="AJ183" s="122" t="e">
        <f>(AJ182/AK182)*100</f>
        <v>#DIV/0!</v>
      </c>
      <c r="AK183" s="122"/>
      <c r="AL183" s="122"/>
      <c r="AM183" s="122" t="e">
        <f>(AM182/AN182)*100</f>
        <v>#DIV/0!</v>
      </c>
      <c r="AN183" s="122"/>
      <c r="AO183" s="122"/>
      <c r="AP183" s="122" t="e">
        <f>(AP182/AQ182)*100</f>
        <v>#DIV/0!</v>
      </c>
      <c r="AQ183" s="122"/>
      <c r="AR183" s="122"/>
      <c r="AS183" s="122" t="e">
        <f>(AS182/AT182)*100</f>
        <v>#DIV/0!</v>
      </c>
      <c r="AT183" s="122"/>
      <c r="AU183" s="122"/>
    </row>
    <row r="184" spans="2:47" ht="18" customHeight="1">
      <c r="B184" s="157"/>
      <c r="C184" s="170">
        <v>89</v>
      </c>
      <c r="D184" s="172" t="s">
        <v>432</v>
      </c>
      <c r="E184" s="151" t="s">
        <v>433</v>
      </c>
      <c r="G184" s="174"/>
      <c r="H184" s="149" t="s">
        <v>38</v>
      </c>
      <c r="I184" s="24">
        <v>12</v>
      </c>
      <c r="J184" s="291">
        <v>12</v>
      </c>
      <c r="K184" s="293"/>
      <c r="L184" s="24">
        <v>6</v>
      </c>
      <c r="M184" s="291">
        <v>33</v>
      </c>
      <c r="N184" s="293"/>
      <c r="O184" s="16"/>
      <c r="P184" s="122"/>
      <c r="Q184" s="122"/>
      <c r="R184" s="16"/>
      <c r="S184" s="122"/>
      <c r="T184" s="122"/>
      <c r="U184" s="16"/>
      <c r="V184" s="122"/>
      <c r="W184" s="122"/>
      <c r="X184" s="16"/>
      <c r="Y184" s="122"/>
      <c r="Z184" s="122"/>
      <c r="AA184" s="16"/>
      <c r="AB184" s="122"/>
      <c r="AC184" s="122"/>
      <c r="AD184" s="16"/>
      <c r="AE184" s="122"/>
      <c r="AF184" s="122"/>
      <c r="AG184" s="16"/>
      <c r="AH184" s="122"/>
      <c r="AI184" s="122"/>
      <c r="AJ184" s="16"/>
      <c r="AK184" s="122"/>
      <c r="AL184" s="122"/>
      <c r="AM184" s="16"/>
      <c r="AN184" s="122"/>
      <c r="AO184" s="122"/>
      <c r="AP184" s="16"/>
      <c r="AQ184" s="122"/>
      <c r="AR184" s="122"/>
      <c r="AS184" s="16"/>
      <c r="AT184" s="122"/>
      <c r="AU184" s="122"/>
    </row>
    <row r="185" spans="2:47" ht="18" customHeight="1">
      <c r="B185" s="157"/>
      <c r="C185" s="171"/>
      <c r="D185" s="173"/>
      <c r="E185" s="152"/>
      <c r="G185" s="175"/>
      <c r="H185" s="149"/>
      <c r="I185" s="291">
        <f>I184/J184*100</f>
        <v>100</v>
      </c>
      <c r="J185" s="292"/>
      <c r="K185" s="293"/>
      <c r="L185" s="291">
        <f>L184/M184*100</f>
        <v>18.181818181818183</v>
      </c>
      <c r="M185" s="292"/>
      <c r="N185" s="293"/>
      <c r="O185" s="122" t="e">
        <f>(O184/P184)*100</f>
        <v>#DIV/0!</v>
      </c>
      <c r="P185" s="122"/>
      <c r="Q185" s="122"/>
      <c r="R185" s="122" t="e">
        <f>(R184/S184)*100</f>
        <v>#DIV/0!</v>
      </c>
      <c r="S185" s="122"/>
      <c r="T185" s="122"/>
      <c r="U185" s="122" t="e">
        <f>(U184/V184)*100</f>
        <v>#DIV/0!</v>
      </c>
      <c r="V185" s="122"/>
      <c r="W185" s="122"/>
      <c r="X185" s="122" t="e">
        <f>(X184/Y184)*100</f>
        <v>#DIV/0!</v>
      </c>
      <c r="Y185" s="122"/>
      <c r="Z185" s="122"/>
      <c r="AA185" s="122" t="e">
        <f>(AA184/AB184)*100</f>
        <v>#DIV/0!</v>
      </c>
      <c r="AB185" s="122"/>
      <c r="AC185" s="122"/>
      <c r="AD185" s="122" t="e">
        <f>(AD184/AE184)*100</f>
        <v>#DIV/0!</v>
      </c>
      <c r="AE185" s="122"/>
      <c r="AF185" s="122"/>
      <c r="AG185" s="122" t="e">
        <f>(AG184/AH184)*100</f>
        <v>#DIV/0!</v>
      </c>
      <c r="AH185" s="122"/>
      <c r="AI185" s="122"/>
      <c r="AJ185" s="122" t="e">
        <f>(AJ184/AK184)*100</f>
        <v>#DIV/0!</v>
      </c>
      <c r="AK185" s="122"/>
      <c r="AL185" s="122"/>
      <c r="AM185" s="122" t="e">
        <f>(AM184/AN184)*100</f>
        <v>#DIV/0!</v>
      </c>
      <c r="AN185" s="122"/>
      <c r="AO185" s="122"/>
      <c r="AP185" s="122" t="e">
        <f>(AP184/AQ184)*100</f>
        <v>#DIV/0!</v>
      </c>
      <c r="AQ185" s="122"/>
      <c r="AR185" s="122"/>
      <c r="AS185" s="122" t="e">
        <f>(AS184/AT184)*100</f>
        <v>#DIV/0!</v>
      </c>
      <c r="AT185" s="122"/>
      <c r="AU185" s="122"/>
    </row>
    <row r="186" spans="2:47" ht="18" customHeight="1">
      <c r="B186" s="157"/>
      <c r="C186" s="150">
        <v>90</v>
      </c>
      <c r="D186" s="151" t="s">
        <v>434</v>
      </c>
      <c r="E186" s="153" t="s">
        <v>435</v>
      </c>
      <c r="F186" s="7"/>
      <c r="G186" s="155"/>
      <c r="H186" s="149" t="s">
        <v>38</v>
      </c>
      <c r="I186" s="24">
        <v>12</v>
      </c>
      <c r="J186" s="291">
        <v>12</v>
      </c>
      <c r="K186" s="293"/>
      <c r="L186" s="24">
        <v>6</v>
      </c>
      <c r="M186" s="291">
        <v>66</v>
      </c>
      <c r="N186" s="293"/>
      <c r="O186" s="16"/>
      <c r="P186" s="122"/>
      <c r="Q186" s="122"/>
      <c r="R186" s="16"/>
      <c r="S186" s="122"/>
      <c r="T186" s="122"/>
      <c r="U186" s="16"/>
      <c r="V186" s="122"/>
      <c r="W186" s="122"/>
      <c r="X186" s="16"/>
      <c r="Y186" s="122"/>
      <c r="Z186" s="122"/>
      <c r="AA186" s="16"/>
      <c r="AB186" s="122"/>
      <c r="AC186" s="122"/>
      <c r="AD186" s="16"/>
      <c r="AE186" s="122"/>
      <c r="AF186" s="122"/>
      <c r="AG186" s="16"/>
      <c r="AH186" s="122"/>
      <c r="AI186" s="122"/>
      <c r="AJ186" s="16"/>
      <c r="AK186" s="122"/>
      <c r="AL186" s="122"/>
      <c r="AM186" s="16"/>
      <c r="AN186" s="122"/>
      <c r="AO186" s="122"/>
      <c r="AP186" s="16"/>
      <c r="AQ186" s="122"/>
      <c r="AR186" s="122"/>
      <c r="AS186" s="16"/>
      <c r="AT186" s="122"/>
      <c r="AU186" s="122"/>
    </row>
    <row r="187" spans="2:47" ht="18" customHeight="1">
      <c r="B187" s="158"/>
      <c r="C187" s="150"/>
      <c r="D187" s="152"/>
      <c r="E187" s="154"/>
      <c r="F187" s="7"/>
      <c r="G187" s="155"/>
      <c r="H187" s="149"/>
      <c r="I187" s="291">
        <f>I186/J186*100</f>
        <v>100</v>
      </c>
      <c r="J187" s="292"/>
      <c r="K187" s="293"/>
      <c r="L187" s="291">
        <f>L186/M186*100</f>
        <v>9.0909090909090917</v>
      </c>
      <c r="M187" s="292"/>
      <c r="N187" s="293"/>
      <c r="O187" s="122" t="e">
        <f>(O186/P186)*100</f>
        <v>#DIV/0!</v>
      </c>
      <c r="P187" s="122"/>
      <c r="Q187" s="122"/>
      <c r="R187" s="122" t="e">
        <f>(R186/S186)*100</f>
        <v>#DIV/0!</v>
      </c>
      <c r="S187" s="122"/>
      <c r="T187" s="122"/>
      <c r="U187" s="122" t="e">
        <f>(U186/V186)*100</f>
        <v>#DIV/0!</v>
      </c>
      <c r="V187" s="122"/>
      <c r="W187" s="122"/>
      <c r="X187" s="122" t="e">
        <f>(X186/Y186)*100</f>
        <v>#DIV/0!</v>
      </c>
      <c r="Y187" s="122"/>
      <c r="Z187" s="122"/>
      <c r="AA187" s="122" t="e">
        <f>(AA186/AB186)*100</f>
        <v>#DIV/0!</v>
      </c>
      <c r="AB187" s="122"/>
      <c r="AC187" s="122"/>
      <c r="AD187" s="122" t="e">
        <f>(AD186/AE186)*100</f>
        <v>#DIV/0!</v>
      </c>
      <c r="AE187" s="122"/>
      <c r="AF187" s="122"/>
      <c r="AG187" s="122" t="e">
        <f>(AG186/AH186)*100</f>
        <v>#DIV/0!</v>
      </c>
      <c r="AH187" s="122"/>
      <c r="AI187" s="122"/>
      <c r="AJ187" s="122" t="e">
        <f>(AJ186/AK186)*100</f>
        <v>#DIV/0!</v>
      </c>
      <c r="AK187" s="122"/>
      <c r="AL187" s="122"/>
      <c r="AM187" s="122" t="e">
        <f>(AM186/AN186)*100</f>
        <v>#DIV/0!</v>
      </c>
      <c r="AN187" s="122"/>
      <c r="AO187" s="122"/>
      <c r="AP187" s="122" t="e">
        <f>(AP186/AQ186)*100</f>
        <v>#DIV/0!</v>
      </c>
      <c r="AQ187" s="122"/>
      <c r="AR187" s="122"/>
      <c r="AS187" s="122" t="e">
        <f>(AS186/AT186)*100</f>
        <v>#DIV/0!</v>
      </c>
      <c r="AT187" s="122"/>
      <c r="AU187" s="12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82" t="s">
        <v>0</v>
      </c>
      <c r="C2" s="282"/>
      <c r="D2" s="282"/>
      <c r="E2" s="282"/>
      <c r="F2" s="282"/>
      <c r="G2" s="282"/>
      <c r="H2" s="282"/>
    </row>
    <row r="3" spans="2:47" ht="20" customHeight="1">
      <c r="B3" s="283" t="s">
        <v>1</v>
      </c>
      <c r="C3" s="283"/>
      <c r="D3" s="283"/>
      <c r="E3" s="283"/>
      <c r="F3" s="283"/>
      <c r="G3" s="283"/>
      <c r="H3" s="283"/>
    </row>
    <row r="4" spans="2:47" ht="20" customHeight="1">
      <c r="B4" s="284" t="s">
        <v>289</v>
      </c>
      <c r="C4" s="284"/>
      <c r="D4" s="284"/>
      <c r="E4" s="284"/>
      <c r="F4" s="284"/>
      <c r="G4" s="284"/>
      <c r="H4" s="284"/>
    </row>
    <row r="5" spans="2:47" ht="20" customHeight="1">
      <c r="B5" s="285" t="s">
        <v>290</v>
      </c>
      <c r="C5" s="285"/>
      <c r="D5" s="285"/>
      <c r="E5" s="285"/>
      <c r="F5" s="285"/>
      <c r="G5" s="285"/>
      <c r="H5" s="285"/>
    </row>
    <row r="6" spans="2:47" ht="16.5" customHeight="1">
      <c r="B6" s="286" t="s">
        <v>3</v>
      </c>
      <c r="C6" s="288" t="s">
        <v>4</v>
      </c>
      <c r="D6" s="131" t="s">
        <v>5</v>
      </c>
      <c r="E6" s="131" t="s">
        <v>6</v>
      </c>
      <c r="F6" s="289" t="s">
        <v>327</v>
      </c>
      <c r="G6" s="131" t="s">
        <v>7</v>
      </c>
      <c r="H6" s="131" t="s">
        <v>8</v>
      </c>
      <c r="I6" s="60" t="s">
        <v>9</v>
      </c>
      <c r="J6" s="60"/>
      <c r="K6" s="60"/>
      <c r="L6" s="60" t="s">
        <v>10</v>
      </c>
      <c r="M6" s="60"/>
      <c r="N6" s="60"/>
      <c r="O6" s="60" t="s">
        <v>11</v>
      </c>
      <c r="P6" s="60"/>
      <c r="Q6" s="60"/>
      <c r="R6" s="60" t="s">
        <v>12</v>
      </c>
      <c r="S6" s="60"/>
      <c r="T6" s="60"/>
      <c r="U6" s="60" t="s">
        <v>13</v>
      </c>
      <c r="V6" s="60"/>
      <c r="W6" s="60"/>
      <c r="X6" s="60" t="s">
        <v>14</v>
      </c>
      <c r="Y6" s="60"/>
      <c r="Z6" s="60"/>
      <c r="AA6" s="60" t="s">
        <v>15</v>
      </c>
      <c r="AB6" s="60"/>
      <c r="AC6" s="60"/>
      <c r="AD6" s="60" t="s">
        <v>16</v>
      </c>
      <c r="AE6" s="60"/>
      <c r="AF6" s="60"/>
      <c r="AG6" s="60" t="s">
        <v>17</v>
      </c>
      <c r="AH6" s="60"/>
      <c r="AI6" s="60"/>
      <c r="AJ6" s="60" t="s">
        <v>18</v>
      </c>
      <c r="AK6" s="60"/>
      <c r="AL6" s="60"/>
      <c r="AM6" s="60" t="s">
        <v>19</v>
      </c>
      <c r="AN6" s="60"/>
      <c r="AO6" s="60"/>
      <c r="AP6" s="60" t="s">
        <v>20</v>
      </c>
      <c r="AQ6" s="60"/>
      <c r="AR6" s="60"/>
      <c r="AS6" s="60" t="s">
        <v>424</v>
      </c>
      <c r="AT6" s="60"/>
      <c r="AU6" s="60"/>
    </row>
    <row r="7" spans="2:47" ht="13.5" customHeight="1" thickBot="1">
      <c r="B7" s="287"/>
      <c r="C7" s="288"/>
      <c r="D7" s="131"/>
      <c r="E7" s="131"/>
      <c r="F7" s="290"/>
      <c r="G7" s="131"/>
      <c r="H7" s="131"/>
      <c r="I7" s="12" t="s">
        <v>22</v>
      </c>
      <c r="J7" s="277" t="s">
        <v>23</v>
      </c>
      <c r="K7" s="278"/>
      <c r="L7" s="12" t="s">
        <v>22</v>
      </c>
      <c r="M7" s="277" t="s">
        <v>23</v>
      </c>
      <c r="N7" s="278"/>
      <c r="O7" s="12" t="s">
        <v>22</v>
      </c>
      <c r="P7" s="277" t="s">
        <v>23</v>
      </c>
      <c r="Q7" s="278"/>
      <c r="R7" s="12" t="s">
        <v>22</v>
      </c>
      <c r="S7" s="277" t="s">
        <v>23</v>
      </c>
      <c r="T7" s="278"/>
      <c r="U7" s="12" t="s">
        <v>22</v>
      </c>
      <c r="V7" s="277" t="s">
        <v>23</v>
      </c>
      <c r="W7" s="278"/>
      <c r="X7" s="12" t="s">
        <v>22</v>
      </c>
      <c r="Y7" s="277" t="s">
        <v>23</v>
      </c>
      <c r="Z7" s="278"/>
      <c r="AA7" s="12" t="s">
        <v>22</v>
      </c>
      <c r="AB7" s="277" t="s">
        <v>23</v>
      </c>
      <c r="AC7" s="278"/>
      <c r="AD7" s="12" t="s">
        <v>22</v>
      </c>
      <c r="AE7" s="277" t="s">
        <v>23</v>
      </c>
      <c r="AF7" s="278"/>
      <c r="AG7" s="12" t="s">
        <v>22</v>
      </c>
      <c r="AH7" s="277" t="s">
        <v>23</v>
      </c>
      <c r="AI7" s="278"/>
      <c r="AJ7" s="12" t="s">
        <v>22</v>
      </c>
      <c r="AK7" s="277" t="s">
        <v>23</v>
      </c>
      <c r="AL7" s="278"/>
      <c r="AM7" s="12" t="s">
        <v>22</v>
      </c>
      <c r="AN7" s="277" t="s">
        <v>23</v>
      </c>
      <c r="AO7" s="278"/>
      <c r="AP7" s="12" t="s">
        <v>22</v>
      </c>
      <c r="AQ7" s="277" t="s">
        <v>23</v>
      </c>
      <c r="AR7" s="278"/>
      <c r="AS7" s="12" t="s">
        <v>22</v>
      </c>
      <c r="AT7" s="277" t="s">
        <v>23</v>
      </c>
      <c r="AU7" s="278"/>
    </row>
    <row r="8" spans="2:47" ht="18" customHeight="1">
      <c r="B8" s="279" t="s">
        <v>24</v>
      </c>
      <c r="C8" s="116">
        <v>1</v>
      </c>
      <c r="D8" s="271" t="s">
        <v>25</v>
      </c>
      <c r="E8" s="271" t="s">
        <v>298</v>
      </c>
      <c r="F8" s="229" t="s">
        <v>328</v>
      </c>
      <c r="G8" s="269" t="s">
        <v>27</v>
      </c>
      <c r="H8" s="270" t="s">
        <v>28</v>
      </c>
      <c r="I8" s="20">
        <v>1</v>
      </c>
      <c r="J8" s="306">
        <v>905</v>
      </c>
      <c r="K8" s="306"/>
      <c r="L8" s="20">
        <v>1</v>
      </c>
      <c r="M8" s="306">
        <v>749</v>
      </c>
      <c r="N8" s="306"/>
      <c r="O8" s="16"/>
      <c r="P8" s="161"/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>
      <c r="B9" s="280"/>
      <c r="C9" s="116"/>
      <c r="D9" s="271"/>
      <c r="E9" s="271"/>
      <c r="F9" s="104"/>
      <c r="G9" s="269"/>
      <c r="H9" s="270"/>
      <c r="I9" s="316">
        <f>(I8/J8)*100</f>
        <v>0.11049723756906078</v>
      </c>
      <c r="J9" s="316"/>
      <c r="K9" s="316"/>
      <c r="L9" s="316">
        <f>(L8/M8)*100</f>
        <v>0.13351134846461948</v>
      </c>
      <c r="M9" s="316"/>
      <c r="N9" s="316"/>
      <c r="O9" s="122" t="e">
        <f>(O8/P8)*100</f>
        <v>#DIV/0!</v>
      </c>
      <c r="P9" s="122"/>
      <c r="Q9" s="122"/>
      <c r="R9" s="122" t="e">
        <f>(R8/S8)*100</f>
        <v>#DIV/0!</v>
      </c>
      <c r="S9" s="122"/>
      <c r="T9" s="122"/>
      <c r="U9" s="122" t="e">
        <f>(U8/V8)*100</f>
        <v>#DIV/0!</v>
      </c>
      <c r="V9" s="122"/>
      <c r="W9" s="122"/>
      <c r="X9" s="122" t="e">
        <f>(X8/Y8)*100</f>
        <v>#DIV/0!</v>
      </c>
      <c r="Y9" s="122"/>
      <c r="Z9" s="122"/>
      <c r="AA9" s="122" t="e">
        <f>(AA8/AB8)*100</f>
        <v>#DIV/0!</v>
      </c>
      <c r="AB9" s="122"/>
      <c r="AC9" s="122"/>
      <c r="AD9" s="122" t="e">
        <f>(AD8/AE8)*100</f>
        <v>#DIV/0!</v>
      </c>
      <c r="AE9" s="122"/>
      <c r="AF9" s="122"/>
      <c r="AG9" s="122" t="e">
        <f>(AG8/AH8)*100</f>
        <v>#DIV/0!</v>
      </c>
      <c r="AH9" s="122"/>
      <c r="AI9" s="122"/>
      <c r="AJ9" s="122" t="e">
        <f>(AJ8/AK8)*100</f>
        <v>#DIV/0!</v>
      </c>
      <c r="AK9" s="122"/>
      <c r="AL9" s="122"/>
      <c r="AM9" s="122" t="e">
        <f>(AM8/AN8)*100</f>
        <v>#DIV/0!</v>
      </c>
      <c r="AN9" s="122"/>
      <c r="AO9" s="122"/>
      <c r="AP9" s="122" t="e">
        <f>(AP8/AQ8)*100</f>
        <v>#DIV/0!</v>
      </c>
      <c r="AQ9" s="122"/>
      <c r="AR9" s="122"/>
      <c r="AS9" s="122" t="e">
        <f>(AS8/AT8)*100</f>
        <v>#DIV/0!</v>
      </c>
      <c r="AT9" s="122"/>
      <c r="AU9" s="122"/>
    </row>
    <row r="10" spans="2:47" ht="18" customHeight="1">
      <c r="B10" s="280"/>
      <c r="C10" s="116">
        <v>2</v>
      </c>
      <c r="D10" s="271" t="s">
        <v>29</v>
      </c>
      <c r="E10" s="271" t="s">
        <v>299</v>
      </c>
      <c r="F10" s="104" t="s">
        <v>329</v>
      </c>
      <c r="G10" s="269" t="s">
        <v>27</v>
      </c>
      <c r="H10" s="270" t="s">
        <v>28</v>
      </c>
      <c r="I10" s="21">
        <v>27</v>
      </c>
      <c r="J10" s="306">
        <v>905</v>
      </c>
      <c r="K10" s="306"/>
      <c r="L10" s="21">
        <v>30</v>
      </c>
      <c r="M10" s="306">
        <v>749</v>
      </c>
      <c r="N10" s="306"/>
      <c r="O10" s="16"/>
      <c r="P10" s="161"/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>
      <c r="B11" s="280"/>
      <c r="C11" s="116"/>
      <c r="D11" s="271"/>
      <c r="E11" s="271"/>
      <c r="F11" s="104"/>
      <c r="G11" s="269"/>
      <c r="H11" s="270"/>
      <c r="I11" s="308">
        <f>(I10/J10)*100</f>
        <v>2.9834254143646408</v>
      </c>
      <c r="J11" s="308"/>
      <c r="K11" s="308"/>
      <c r="L11" s="315">
        <f>(L10/M10)*100</f>
        <v>4.0053404539385848</v>
      </c>
      <c r="M11" s="315"/>
      <c r="N11" s="315"/>
      <c r="O11" s="122" t="e">
        <f>(O10/P10)*100</f>
        <v>#DIV/0!</v>
      </c>
      <c r="P11" s="122"/>
      <c r="Q11" s="122"/>
      <c r="R11" s="122" t="e">
        <f>(R10/S10)*100</f>
        <v>#DIV/0!</v>
      </c>
      <c r="S11" s="122"/>
      <c r="T11" s="122"/>
      <c r="U11" s="122" t="e">
        <f>(U10/V10)*100</f>
        <v>#DIV/0!</v>
      </c>
      <c r="V11" s="122"/>
      <c r="W11" s="122"/>
      <c r="X11" s="122" t="e">
        <f>(X10/Y10)*100</f>
        <v>#DIV/0!</v>
      </c>
      <c r="Y11" s="122"/>
      <c r="Z11" s="122"/>
      <c r="AA11" s="122" t="e">
        <f>(AA10/AB10)*100</f>
        <v>#DIV/0!</v>
      </c>
      <c r="AB11" s="122"/>
      <c r="AC11" s="122"/>
      <c r="AD11" s="122" t="e">
        <f>(AD10/AE10)*100</f>
        <v>#DIV/0!</v>
      </c>
      <c r="AE11" s="122"/>
      <c r="AF11" s="122"/>
      <c r="AG11" s="122" t="e">
        <f>(AG10/AH10)*100</f>
        <v>#DIV/0!</v>
      </c>
      <c r="AH11" s="122"/>
      <c r="AI11" s="122"/>
      <c r="AJ11" s="122" t="e">
        <f>(AJ10/AK10)*100</f>
        <v>#DIV/0!</v>
      </c>
      <c r="AK11" s="122"/>
      <c r="AL11" s="122"/>
      <c r="AM11" s="122" t="e">
        <f>(AM10/AN10)*100</f>
        <v>#DIV/0!</v>
      </c>
      <c r="AN11" s="122"/>
      <c r="AO11" s="122"/>
      <c r="AP11" s="122" t="e">
        <f>(AP10/AQ10)*100</f>
        <v>#DIV/0!</v>
      </c>
      <c r="AQ11" s="122"/>
      <c r="AR11" s="122"/>
      <c r="AS11" s="122" t="e">
        <f>(AS10/AT10)*100</f>
        <v>#DIV/0!</v>
      </c>
      <c r="AT11" s="122"/>
      <c r="AU11" s="122"/>
    </row>
    <row r="12" spans="2:47" ht="18" customHeight="1">
      <c r="B12" s="280"/>
      <c r="C12" s="116">
        <v>3</v>
      </c>
      <c r="D12" s="271" t="s">
        <v>439</v>
      </c>
      <c r="E12" s="271" t="s">
        <v>440</v>
      </c>
      <c r="F12" s="110" t="s">
        <v>330</v>
      </c>
      <c r="G12" s="113"/>
      <c r="H12" s="270" t="s">
        <v>28</v>
      </c>
      <c r="I12" s="22">
        <v>2</v>
      </c>
      <c r="J12" s="314">
        <v>1074</v>
      </c>
      <c r="K12" s="314"/>
      <c r="L12" s="21">
        <v>1</v>
      </c>
      <c r="M12" s="314">
        <v>747</v>
      </c>
      <c r="N12" s="314"/>
      <c r="O12" s="16"/>
      <c r="P12" s="161"/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>
      <c r="B13" s="280"/>
      <c r="C13" s="116"/>
      <c r="D13" s="271"/>
      <c r="E13" s="271"/>
      <c r="F13" s="110"/>
      <c r="G13" s="113"/>
      <c r="H13" s="270"/>
      <c r="I13" s="308">
        <f>(I12/J12)*100</f>
        <v>0.18621973929236499</v>
      </c>
      <c r="J13" s="308"/>
      <c r="K13" s="308"/>
      <c r="L13" s="308">
        <f>(L12/M12)*100</f>
        <v>0.13386880856760375</v>
      </c>
      <c r="M13" s="308"/>
      <c r="N13" s="308"/>
      <c r="O13" s="122" t="e">
        <f>(O12/P12)*1000</f>
        <v>#DIV/0!</v>
      </c>
      <c r="P13" s="122"/>
      <c r="Q13" s="122"/>
      <c r="R13" s="122" t="e">
        <f>(R12/S12)*1000</f>
        <v>#DIV/0!</v>
      </c>
      <c r="S13" s="122"/>
      <c r="T13" s="122"/>
      <c r="U13" s="122" t="e">
        <f>(U12/V12)*1000</f>
        <v>#DIV/0!</v>
      </c>
      <c r="V13" s="122"/>
      <c r="W13" s="122"/>
      <c r="X13" s="122" t="e">
        <f>(X12/Y12)*1000</f>
        <v>#DIV/0!</v>
      </c>
      <c r="Y13" s="122"/>
      <c r="Z13" s="122"/>
      <c r="AA13" s="122" t="e">
        <f>(AA12/AB12)*1000</f>
        <v>#DIV/0!</v>
      </c>
      <c r="AB13" s="122"/>
      <c r="AC13" s="122"/>
      <c r="AD13" s="122" t="e">
        <f>(AD12/AE12)*1000</f>
        <v>#DIV/0!</v>
      </c>
      <c r="AE13" s="122"/>
      <c r="AF13" s="122"/>
      <c r="AG13" s="122" t="e">
        <f>(AG12/AH12)*1000</f>
        <v>#DIV/0!</v>
      </c>
      <c r="AH13" s="122"/>
      <c r="AI13" s="122"/>
      <c r="AJ13" s="122" t="e">
        <f>(AJ12/AK12)*1000</f>
        <v>#DIV/0!</v>
      </c>
      <c r="AK13" s="122"/>
      <c r="AL13" s="122"/>
      <c r="AM13" s="122" t="e">
        <f>(AM12/AN12)*1000</f>
        <v>#DIV/0!</v>
      </c>
      <c r="AN13" s="122"/>
      <c r="AO13" s="122"/>
      <c r="AP13" s="122" t="e">
        <f>(AP12/AQ12)*1000</f>
        <v>#DIV/0!</v>
      </c>
      <c r="AQ13" s="122"/>
      <c r="AR13" s="122"/>
      <c r="AS13" s="122" t="e">
        <f>(AS12/AT12)*1000</f>
        <v>#DIV/0!</v>
      </c>
      <c r="AT13" s="122"/>
      <c r="AU13" s="122"/>
    </row>
    <row r="14" spans="2:47" ht="18" customHeight="1">
      <c r="B14" s="280"/>
      <c r="C14" s="116">
        <v>4</v>
      </c>
      <c r="D14" s="271" t="s">
        <v>441</v>
      </c>
      <c r="E14" s="271" t="s">
        <v>442</v>
      </c>
      <c r="F14" s="110" t="s">
        <v>339</v>
      </c>
      <c r="G14" s="113"/>
      <c r="H14" s="270" t="s">
        <v>28</v>
      </c>
      <c r="I14" s="21">
        <v>15</v>
      </c>
      <c r="J14" s="306">
        <v>933</v>
      </c>
      <c r="K14" s="306"/>
      <c r="L14" s="21">
        <v>24</v>
      </c>
      <c r="M14" s="306">
        <v>697</v>
      </c>
      <c r="N14" s="306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>
      <c r="B15" s="280"/>
      <c r="C15" s="116"/>
      <c r="D15" s="271"/>
      <c r="E15" s="271"/>
      <c r="F15" s="110"/>
      <c r="G15" s="113"/>
      <c r="H15" s="270"/>
      <c r="I15" s="308">
        <f>(I14/J14)*1000</f>
        <v>16.077170418006428</v>
      </c>
      <c r="J15" s="308"/>
      <c r="K15" s="308"/>
      <c r="L15" s="308">
        <f>(L14/M14)*1000</f>
        <v>34.433285509325678</v>
      </c>
      <c r="M15" s="308"/>
      <c r="N15" s="308"/>
      <c r="O15" s="276" t="e">
        <f>(O14/P14)*1000</f>
        <v>#DIV/0!</v>
      </c>
      <c r="P15" s="276"/>
      <c r="Q15" s="276"/>
      <c r="R15" s="276" t="e">
        <f>(R14/S14)*1000</f>
        <v>#DIV/0!</v>
      </c>
      <c r="S15" s="276"/>
      <c r="T15" s="276"/>
      <c r="U15" s="276" t="e">
        <f>(U14/V14)*1000</f>
        <v>#DIV/0!</v>
      </c>
      <c r="V15" s="276"/>
      <c r="W15" s="276"/>
      <c r="X15" s="276" t="e">
        <f>(X14/Y14)*1000</f>
        <v>#DIV/0!</v>
      </c>
      <c r="Y15" s="276"/>
      <c r="Z15" s="276"/>
      <c r="AA15" s="276" t="e">
        <f>(AA14/AB14)*1000</f>
        <v>#DIV/0!</v>
      </c>
      <c r="AB15" s="276"/>
      <c r="AC15" s="276"/>
      <c r="AD15" s="276" t="e">
        <f>(AD14/AE14)*1000</f>
        <v>#DIV/0!</v>
      </c>
      <c r="AE15" s="276"/>
      <c r="AF15" s="276"/>
      <c r="AG15" s="276" t="e">
        <f>(AG14/AH14)*1000</f>
        <v>#DIV/0!</v>
      </c>
      <c r="AH15" s="276"/>
      <c r="AI15" s="276"/>
      <c r="AJ15" s="276" t="e">
        <f>(AJ14/AK14)*1000</f>
        <v>#DIV/0!</v>
      </c>
      <c r="AK15" s="276"/>
      <c r="AL15" s="276"/>
      <c r="AM15" s="276" t="e">
        <f>(AM14/AN14)*1000</f>
        <v>#DIV/0!</v>
      </c>
      <c r="AN15" s="276"/>
      <c r="AO15" s="276"/>
      <c r="AP15" s="276" t="e">
        <f>(AP14/AQ14)*1000</f>
        <v>#DIV/0!</v>
      </c>
      <c r="AQ15" s="276"/>
      <c r="AR15" s="276"/>
      <c r="AS15" s="276" t="e">
        <f>(AS14/AT14)*1000</f>
        <v>#DIV/0!</v>
      </c>
      <c r="AT15" s="276"/>
      <c r="AU15" s="276"/>
    </row>
    <row r="16" spans="2:47" ht="18" customHeight="1">
      <c r="B16" s="280"/>
      <c r="C16" s="116">
        <v>5</v>
      </c>
      <c r="D16" s="271" t="s">
        <v>36</v>
      </c>
      <c r="E16" s="271" t="s">
        <v>37</v>
      </c>
      <c r="F16" s="104" t="s">
        <v>331</v>
      </c>
      <c r="G16" s="275" t="s">
        <v>55</v>
      </c>
      <c r="H16" s="270" t="s">
        <v>38</v>
      </c>
      <c r="I16" s="21">
        <v>4</v>
      </c>
      <c r="J16" s="306">
        <v>905</v>
      </c>
      <c r="K16" s="306"/>
      <c r="L16" s="21">
        <v>5</v>
      </c>
      <c r="M16" s="306">
        <v>749</v>
      </c>
      <c r="N16" s="306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>
      <c r="B17" s="280"/>
      <c r="C17" s="116"/>
      <c r="D17" s="271"/>
      <c r="E17" s="271"/>
      <c r="F17" s="104"/>
      <c r="G17" s="275"/>
      <c r="H17" s="270"/>
      <c r="I17" s="308">
        <f>(I16/J16)*100</f>
        <v>0.44198895027624313</v>
      </c>
      <c r="J17" s="308"/>
      <c r="K17" s="308"/>
      <c r="L17" s="308">
        <f>(L16/M16)*100</f>
        <v>0.66755674232309747</v>
      </c>
      <c r="M17" s="308"/>
      <c r="N17" s="308"/>
      <c r="O17" s="122" t="e">
        <f>(O16/P16)*100</f>
        <v>#DIV/0!</v>
      </c>
      <c r="P17" s="122"/>
      <c r="Q17" s="122"/>
      <c r="R17" s="122" t="e">
        <f>(R16/S16)*100</f>
        <v>#DIV/0!</v>
      </c>
      <c r="S17" s="122"/>
      <c r="T17" s="122"/>
      <c r="U17" s="122" t="e">
        <f>(U16/V16)*100</f>
        <v>#DIV/0!</v>
      </c>
      <c r="V17" s="122"/>
      <c r="W17" s="122"/>
      <c r="X17" s="122" t="e">
        <f>(X16/Y16)*100</f>
        <v>#DIV/0!</v>
      </c>
      <c r="Y17" s="122"/>
      <c r="Z17" s="122"/>
      <c r="AA17" s="122" t="e">
        <f>(AA16/AB16)*100</f>
        <v>#DIV/0!</v>
      </c>
      <c r="AB17" s="122"/>
      <c r="AC17" s="122"/>
      <c r="AD17" s="122" t="e">
        <f>(AD16/AE16)*100</f>
        <v>#DIV/0!</v>
      </c>
      <c r="AE17" s="122"/>
      <c r="AF17" s="122"/>
      <c r="AG17" s="122" t="e">
        <f>(AG16/AH16)*100</f>
        <v>#DIV/0!</v>
      </c>
      <c r="AH17" s="122"/>
      <c r="AI17" s="122"/>
      <c r="AJ17" s="122" t="e">
        <f>(AJ16/AK16)*100</f>
        <v>#DIV/0!</v>
      </c>
      <c r="AK17" s="122"/>
      <c r="AL17" s="122"/>
      <c r="AM17" s="122" t="e">
        <f>(AM16/AN16)*100</f>
        <v>#DIV/0!</v>
      </c>
      <c r="AN17" s="122"/>
      <c r="AO17" s="122"/>
      <c r="AP17" s="122" t="e">
        <f>(AP16/AQ16)*100</f>
        <v>#DIV/0!</v>
      </c>
      <c r="AQ17" s="122"/>
      <c r="AR17" s="122"/>
      <c r="AS17" s="122" t="e">
        <f>(AS16/AT16)*100</f>
        <v>#DIV/0!</v>
      </c>
      <c r="AT17" s="122"/>
      <c r="AU17" s="122"/>
    </row>
    <row r="18" spans="2:47" ht="18" customHeight="1">
      <c r="B18" s="280"/>
      <c r="C18" s="116">
        <v>6</v>
      </c>
      <c r="D18" s="271" t="s">
        <v>39</v>
      </c>
      <c r="E18" s="271" t="s">
        <v>40</v>
      </c>
      <c r="F18" s="237" t="s">
        <v>332</v>
      </c>
      <c r="G18" s="275" t="s">
        <v>326</v>
      </c>
      <c r="H18" s="270" t="s">
        <v>38</v>
      </c>
      <c r="I18" s="21">
        <v>0</v>
      </c>
      <c r="J18" s="306">
        <v>905</v>
      </c>
      <c r="K18" s="306"/>
      <c r="L18" s="21">
        <v>0</v>
      </c>
      <c r="M18" s="306">
        <v>749</v>
      </c>
      <c r="N18" s="306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>
      <c r="B19" s="280"/>
      <c r="C19" s="116"/>
      <c r="D19" s="271"/>
      <c r="E19" s="271"/>
      <c r="F19" s="237"/>
      <c r="G19" s="275"/>
      <c r="H19" s="270"/>
      <c r="I19" s="305">
        <f>(I18/J18)*100</f>
        <v>0</v>
      </c>
      <c r="J19" s="305"/>
      <c r="K19" s="305"/>
      <c r="L19" s="305">
        <f>(L18/M18)*100</f>
        <v>0</v>
      </c>
      <c r="M19" s="305"/>
      <c r="N19" s="305"/>
      <c r="O19" s="122" t="e">
        <f>(O18/P18)*100</f>
        <v>#DIV/0!</v>
      </c>
      <c r="P19" s="122"/>
      <c r="Q19" s="122"/>
      <c r="R19" s="122" t="e">
        <f>(R18/S18)*100</f>
        <v>#DIV/0!</v>
      </c>
      <c r="S19" s="122"/>
      <c r="T19" s="122"/>
      <c r="U19" s="122" t="e">
        <f>(U18/V18)*100</f>
        <v>#DIV/0!</v>
      </c>
      <c r="V19" s="122"/>
      <c r="W19" s="122"/>
      <c r="X19" s="122" t="e">
        <f>(X18/Y18)*100</f>
        <v>#DIV/0!</v>
      </c>
      <c r="Y19" s="122"/>
      <c r="Z19" s="122"/>
      <c r="AA19" s="122" t="e">
        <f>(AA18/AB18)*100</f>
        <v>#DIV/0!</v>
      </c>
      <c r="AB19" s="122"/>
      <c r="AC19" s="122"/>
      <c r="AD19" s="122" t="e">
        <f>(AD18/AE18)*100</f>
        <v>#DIV/0!</v>
      </c>
      <c r="AE19" s="122"/>
      <c r="AF19" s="122"/>
      <c r="AG19" s="122" t="e">
        <f>(AG18/AH18)*100</f>
        <v>#DIV/0!</v>
      </c>
      <c r="AH19" s="122"/>
      <c r="AI19" s="122"/>
      <c r="AJ19" s="122" t="e">
        <f>(AJ18/AK18)*100</f>
        <v>#DIV/0!</v>
      </c>
      <c r="AK19" s="122"/>
      <c r="AL19" s="122"/>
      <c r="AM19" s="122" t="e">
        <f>(AM18/AN18)*100</f>
        <v>#DIV/0!</v>
      </c>
      <c r="AN19" s="122"/>
      <c r="AO19" s="122"/>
      <c r="AP19" s="122" t="e">
        <f>(AP18/AQ18)*100</f>
        <v>#DIV/0!</v>
      </c>
      <c r="AQ19" s="122"/>
      <c r="AR19" s="122"/>
      <c r="AS19" s="122" t="e">
        <f>(AS18/AT18)*100</f>
        <v>#DIV/0!</v>
      </c>
      <c r="AT19" s="122"/>
      <c r="AU19" s="122"/>
    </row>
    <row r="20" spans="2:47" ht="18" customHeight="1">
      <c r="B20" s="280"/>
      <c r="C20" s="116">
        <v>7</v>
      </c>
      <c r="D20" s="271" t="s">
        <v>41</v>
      </c>
      <c r="E20" s="271" t="s">
        <v>42</v>
      </c>
      <c r="F20" s="237" t="s">
        <v>333</v>
      </c>
      <c r="G20" s="269" t="s">
        <v>281</v>
      </c>
      <c r="H20" s="270" t="s">
        <v>38</v>
      </c>
      <c r="I20" s="21">
        <v>0</v>
      </c>
      <c r="J20" s="306">
        <v>905</v>
      </c>
      <c r="K20" s="306"/>
      <c r="L20" s="21">
        <v>0</v>
      </c>
      <c r="M20" s="306">
        <v>749</v>
      </c>
      <c r="N20" s="306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>
      <c r="B21" s="280"/>
      <c r="C21" s="116"/>
      <c r="D21" s="271"/>
      <c r="E21" s="271"/>
      <c r="F21" s="239"/>
      <c r="G21" s="269"/>
      <c r="H21" s="270"/>
      <c r="I21" s="305">
        <f>(I20/J20)*100</f>
        <v>0</v>
      </c>
      <c r="J21" s="305"/>
      <c r="K21" s="305"/>
      <c r="L21" s="305">
        <f>(L20/M20)*100</f>
        <v>0</v>
      </c>
      <c r="M21" s="305"/>
      <c r="N21" s="305"/>
      <c r="O21" s="122" t="e">
        <f>(O20/P20)*100</f>
        <v>#DIV/0!</v>
      </c>
      <c r="P21" s="122"/>
      <c r="Q21" s="122"/>
      <c r="R21" s="122" t="e">
        <f>(R20/S20)*100</f>
        <v>#DIV/0!</v>
      </c>
      <c r="S21" s="122"/>
      <c r="T21" s="122"/>
      <c r="U21" s="122" t="e">
        <f>(U20/V20)*100</f>
        <v>#DIV/0!</v>
      </c>
      <c r="V21" s="122"/>
      <c r="W21" s="122"/>
      <c r="X21" s="122" t="e">
        <f>(X20/Y20)*100</f>
        <v>#DIV/0!</v>
      </c>
      <c r="Y21" s="122"/>
      <c r="Z21" s="122"/>
      <c r="AA21" s="122" t="e">
        <f>(AA20/AB20)*100</f>
        <v>#DIV/0!</v>
      </c>
      <c r="AB21" s="122"/>
      <c r="AC21" s="122"/>
      <c r="AD21" s="122" t="e">
        <f>(AD20/AE20)*100</f>
        <v>#DIV/0!</v>
      </c>
      <c r="AE21" s="122"/>
      <c r="AF21" s="122"/>
      <c r="AG21" s="122" t="e">
        <f>(AG20/AH20)*100</f>
        <v>#DIV/0!</v>
      </c>
      <c r="AH21" s="122"/>
      <c r="AI21" s="122"/>
      <c r="AJ21" s="122" t="e">
        <f>(AJ20/AK20)*100</f>
        <v>#DIV/0!</v>
      </c>
      <c r="AK21" s="122"/>
      <c r="AL21" s="122"/>
      <c r="AM21" s="122" t="e">
        <f>(AM20/AN20)*100</f>
        <v>#DIV/0!</v>
      </c>
      <c r="AN21" s="122"/>
      <c r="AO21" s="122"/>
      <c r="AP21" s="122" t="e">
        <f>(AP20/AQ20)*100</f>
        <v>#DIV/0!</v>
      </c>
      <c r="AQ21" s="122"/>
      <c r="AR21" s="122"/>
      <c r="AS21" s="122" t="e">
        <f>(AS20/AT20)*100</f>
        <v>#DIV/0!</v>
      </c>
      <c r="AT21" s="122"/>
      <c r="AU21" s="122"/>
    </row>
    <row r="22" spans="2:47" ht="18" customHeight="1">
      <c r="B22" s="280"/>
      <c r="C22" s="116">
        <v>8</v>
      </c>
      <c r="D22" s="110" t="s">
        <v>43</v>
      </c>
      <c r="E22" s="110" t="s">
        <v>44</v>
      </c>
      <c r="F22" s="249" t="s">
        <v>334</v>
      </c>
      <c r="G22" s="73" t="s">
        <v>292</v>
      </c>
      <c r="H22" s="221" t="s">
        <v>28</v>
      </c>
      <c r="I22" s="21">
        <v>1</v>
      </c>
      <c r="J22" s="306">
        <v>905</v>
      </c>
      <c r="K22" s="306"/>
      <c r="L22" s="21">
        <v>1</v>
      </c>
      <c r="M22" s="306">
        <v>749</v>
      </c>
      <c r="N22" s="306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>
      <c r="B23" s="280"/>
      <c r="C23" s="116"/>
      <c r="D23" s="110"/>
      <c r="E23" s="110"/>
      <c r="F23" s="110"/>
      <c r="G23" s="73"/>
      <c r="H23" s="221"/>
      <c r="I23" s="308">
        <f>(I22/J22)*100</f>
        <v>0.11049723756906078</v>
      </c>
      <c r="J23" s="308"/>
      <c r="K23" s="308"/>
      <c r="L23" s="308">
        <f>(L22/M22)*100</f>
        <v>0.13351134846461948</v>
      </c>
      <c r="M23" s="308"/>
      <c r="N23" s="308"/>
      <c r="O23" s="122" t="e">
        <f>(O22/P22)*100</f>
        <v>#DIV/0!</v>
      </c>
      <c r="P23" s="122"/>
      <c r="Q23" s="122"/>
      <c r="R23" s="122" t="e">
        <f>(R22/S22)*100</f>
        <v>#DIV/0!</v>
      </c>
      <c r="S23" s="122"/>
      <c r="T23" s="122"/>
      <c r="U23" s="122" t="e">
        <f>(U22/V22)*100</f>
        <v>#DIV/0!</v>
      </c>
      <c r="V23" s="122"/>
      <c r="W23" s="122"/>
      <c r="X23" s="122" t="e">
        <f>(X22/Y22)*100</f>
        <v>#DIV/0!</v>
      </c>
      <c r="Y23" s="122"/>
      <c r="Z23" s="122"/>
      <c r="AA23" s="122" t="e">
        <f>(AA22/AB22)*100</f>
        <v>#DIV/0!</v>
      </c>
      <c r="AB23" s="122"/>
      <c r="AC23" s="122"/>
      <c r="AD23" s="122" t="e">
        <f>(AD22/AE22)*100</f>
        <v>#DIV/0!</v>
      </c>
      <c r="AE23" s="122"/>
      <c r="AF23" s="122"/>
      <c r="AG23" s="122" t="e">
        <f>(AG22/AH22)*100</f>
        <v>#DIV/0!</v>
      </c>
      <c r="AH23" s="122"/>
      <c r="AI23" s="122"/>
      <c r="AJ23" s="122" t="e">
        <f>(AJ22/AK22)*100</f>
        <v>#DIV/0!</v>
      </c>
      <c r="AK23" s="122"/>
      <c r="AL23" s="122"/>
      <c r="AM23" s="122" t="e">
        <f>(AM22/AN22)*100</f>
        <v>#DIV/0!</v>
      </c>
      <c r="AN23" s="122"/>
      <c r="AO23" s="122"/>
      <c r="AP23" s="122" t="e">
        <f>(AP22/AQ22)*100</f>
        <v>#DIV/0!</v>
      </c>
      <c r="AQ23" s="122"/>
      <c r="AR23" s="122"/>
      <c r="AS23" s="122" t="e">
        <f>(AS22/AT22)*100</f>
        <v>#DIV/0!</v>
      </c>
      <c r="AT23" s="122"/>
      <c r="AU23" s="122"/>
    </row>
    <row r="24" spans="2:47" ht="18" customHeight="1">
      <c r="B24" s="280"/>
      <c r="C24" s="116">
        <v>9</v>
      </c>
      <c r="D24" s="271" t="s">
        <v>443</v>
      </c>
      <c r="E24" s="271" t="s">
        <v>444</v>
      </c>
      <c r="F24" s="104" t="s">
        <v>335</v>
      </c>
      <c r="G24" s="113"/>
      <c r="H24" s="270" t="s">
        <v>28</v>
      </c>
      <c r="I24" s="21">
        <v>9</v>
      </c>
      <c r="J24" s="306">
        <v>905</v>
      </c>
      <c r="K24" s="306"/>
      <c r="L24" s="21">
        <v>12</v>
      </c>
      <c r="M24" s="306">
        <v>577</v>
      </c>
      <c r="N24" s="306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>
      <c r="B25" s="280"/>
      <c r="C25" s="116"/>
      <c r="D25" s="271"/>
      <c r="E25" s="271"/>
      <c r="F25" s="104"/>
      <c r="G25" s="113"/>
      <c r="H25" s="270"/>
      <c r="I25" s="309">
        <f>(I24/J24)*100</f>
        <v>0.99447513812154686</v>
      </c>
      <c r="J25" s="310"/>
      <c r="K25" s="311"/>
      <c r="L25" s="309">
        <f>(L24/M24)*100</f>
        <v>2.0797227036395149</v>
      </c>
      <c r="M25" s="310"/>
      <c r="N25" s="311"/>
      <c r="O25" s="122" t="e">
        <f>(O24/P24)*1000</f>
        <v>#DIV/0!</v>
      </c>
      <c r="P25" s="122"/>
      <c r="Q25" s="122"/>
      <c r="R25" s="122" t="e">
        <f>(R24/S24)*1000</f>
        <v>#DIV/0!</v>
      </c>
      <c r="S25" s="122"/>
      <c r="T25" s="122"/>
      <c r="U25" s="122" t="e">
        <f>(U24/V24)*1000</f>
        <v>#DIV/0!</v>
      </c>
      <c r="V25" s="122"/>
      <c r="W25" s="122"/>
      <c r="X25" s="122" t="e">
        <f>(X24/Y24)*1000</f>
        <v>#DIV/0!</v>
      </c>
      <c r="Y25" s="122"/>
      <c r="Z25" s="122"/>
      <c r="AA25" s="122" t="e">
        <f>(AA24/AB24)*1000</f>
        <v>#DIV/0!</v>
      </c>
      <c r="AB25" s="122"/>
      <c r="AC25" s="122"/>
      <c r="AD25" s="122" t="e">
        <f>(AD24/AE24)*1000</f>
        <v>#DIV/0!</v>
      </c>
      <c r="AE25" s="122"/>
      <c r="AF25" s="122"/>
      <c r="AG25" s="122" t="e">
        <f>(AG24/AH24)*1000</f>
        <v>#DIV/0!</v>
      </c>
      <c r="AH25" s="122"/>
      <c r="AI25" s="122"/>
      <c r="AJ25" s="122" t="e">
        <f>(AJ24/AK24)*1000</f>
        <v>#DIV/0!</v>
      </c>
      <c r="AK25" s="122"/>
      <c r="AL25" s="122"/>
      <c r="AM25" s="122" t="e">
        <f>(AM24/AN24)*1000</f>
        <v>#DIV/0!</v>
      </c>
      <c r="AN25" s="122"/>
      <c r="AO25" s="122"/>
      <c r="AP25" s="122" t="e">
        <f>(AP24/AQ24)*1000</f>
        <v>#DIV/0!</v>
      </c>
      <c r="AQ25" s="122"/>
      <c r="AR25" s="122"/>
      <c r="AS25" s="122" t="e">
        <f>(AS24/AT24)*1000</f>
        <v>#DIV/0!</v>
      </c>
      <c r="AT25" s="122"/>
      <c r="AU25" s="122"/>
    </row>
    <row r="26" spans="2:47" ht="18" customHeight="1">
      <c r="B26" s="280"/>
      <c r="C26" s="116">
        <v>10</v>
      </c>
      <c r="D26" s="271" t="s">
        <v>437</v>
      </c>
      <c r="E26" s="271" t="s">
        <v>438</v>
      </c>
      <c r="F26" s="237" t="s">
        <v>336</v>
      </c>
      <c r="G26" s="113"/>
      <c r="H26" s="270" t="s">
        <v>28</v>
      </c>
      <c r="I26" s="21">
        <v>8</v>
      </c>
      <c r="J26" s="302">
        <v>1829</v>
      </c>
      <c r="K26" s="304"/>
      <c r="L26" s="21">
        <v>8</v>
      </c>
      <c r="M26" s="302">
        <v>1519</v>
      </c>
      <c r="N26" s="304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>
      <c r="B27" s="280"/>
      <c r="C27" s="116"/>
      <c r="D27" s="271"/>
      <c r="E27" s="271"/>
      <c r="F27" s="237"/>
      <c r="G27" s="113"/>
      <c r="H27" s="270"/>
      <c r="I27" s="308">
        <f>(I26/J26)*1000</f>
        <v>4.3739748496446147</v>
      </c>
      <c r="J27" s="308"/>
      <c r="K27" s="308"/>
      <c r="L27" s="308">
        <f>(L26/M26)*1000</f>
        <v>5.2666227781435149</v>
      </c>
      <c r="M27" s="308"/>
      <c r="N27" s="308"/>
      <c r="O27" s="122" t="e">
        <f>(O26/P26)*1000</f>
        <v>#DIV/0!</v>
      </c>
      <c r="P27" s="122"/>
      <c r="Q27" s="122"/>
      <c r="R27" s="122" t="e">
        <f>(R26/S26)*1000</f>
        <v>#DIV/0!</v>
      </c>
      <c r="S27" s="122"/>
      <c r="T27" s="122"/>
      <c r="U27" s="122" t="e">
        <f>(U26/V26)*1000</f>
        <v>#DIV/0!</v>
      </c>
      <c r="V27" s="122"/>
      <c r="W27" s="122"/>
      <c r="X27" s="122" t="e">
        <f>(X26/Y26)*1000</f>
        <v>#DIV/0!</v>
      </c>
      <c r="Y27" s="122"/>
      <c r="Z27" s="122"/>
      <c r="AA27" s="122" t="e">
        <f>(AA26/AB26)*1000</f>
        <v>#DIV/0!</v>
      </c>
      <c r="AB27" s="122"/>
      <c r="AC27" s="122"/>
      <c r="AD27" s="122" t="e">
        <f>(AD26/AE26)*1000</f>
        <v>#DIV/0!</v>
      </c>
      <c r="AE27" s="122"/>
      <c r="AF27" s="122"/>
      <c r="AG27" s="122" t="e">
        <f>(AG26/AH26)*1000</f>
        <v>#DIV/0!</v>
      </c>
      <c r="AH27" s="122"/>
      <c r="AI27" s="122"/>
      <c r="AJ27" s="122" t="e">
        <f>(AJ26/AK26)*1000</f>
        <v>#DIV/0!</v>
      </c>
      <c r="AK27" s="122"/>
      <c r="AL27" s="122"/>
      <c r="AM27" s="122" t="e">
        <f>(AM26/AN26)*1000</f>
        <v>#DIV/0!</v>
      </c>
      <c r="AN27" s="122"/>
      <c r="AO27" s="122"/>
      <c r="AP27" s="122" t="e">
        <f>(AP26/AQ26)*1000</f>
        <v>#DIV/0!</v>
      </c>
      <c r="AQ27" s="122"/>
      <c r="AR27" s="122"/>
      <c r="AS27" s="122" t="e">
        <f>(AS26/AT26)*1000</f>
        <v>#DIV/0!</v>
      </c>
      <c r="AT27" s="122"/>
      <c r="AU27" s="122"/>
    </row>
    <row r="28" spans="2:47" ht="18" customHeight="1">
      <c r="B28" s="280"/>
      <c r="C28" s="116">
        <v>11</v>
      </c>
      <c r="D28" s="271" t="s">
        <v>293</v>
      </c>
      <c r="E28" s="271" t="s">
        <v>291</v>
      </c>
      <c r="F28" s="110" t="s">
        <v>337</v>
      </c>
      <c r="G28" s="269" t="s">
        <v>48</v>
      </c>
      <c r="H28" s="270" t="s">
        <v>28</v>
      </c>
      <c r="I28" s="21">
        <v>0</v>
      </c>
      <c r="J28" s="306">
        <v>905</v>
      </c>
      <c r="K28" s="306"/>
      <c r="L28" s="21">
        <v>0</v>
      </c>
      <c r="M28" s="306">
        <v>749</v>
      </c>
      <c r="N28" s="306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>
      <c r="B29" s="280"/>
      <c r="C29" s="116"/>
      <c r="D29" s="271"/>
      <c r="E29" s="271"/>
      <c r="F29" s="110"/>
      <c r="G29" s="269"/>
      <c r="H29" s="270"/>
      <c r="I29" s="305">
        <f>(I28/J28)*100</f>
        <v>0</v>
      </c>
      <c r="J29" s="305"/>
      <c r="K29" s="305"/>
      <c r="L29" s="305">
        <f>(L28/M28)*100</f>
        <v>0</v>
      </c>
      <c r="M29" s="305"/>
      <c r="N29" s="305"/>
      <c r="O29" s="122" t="e">
        <f>(O28/P28)*100</f>
        <v>#DIV/0!</v>
      </c>
      <c r="P29" s="122"/>
      <c r="Q29" s="122"/>
      <c r="R29" s="122" t="e">
        <f>(R28/S28)*100</f>
        <v>#DIV/0!</v>
      </c>
      <c r="S29" s="122"/>
      <c r="T29" s="122"/>
      <c r="U29" s="122" t="e">
        <f>(U28/V28)*100</f>
        <v>#DIV/0!</v>
      </c>
      <c r="V29" s="122"/>
      <c r="W29" s="122"/>
      <c r="X29" s="122" t="e">
        <f>(X28/Y28)*100</f>
        <v>#DIV/0!</v>
      </c>
      <c r="Y29" s="122"/>
      <c r="Z29" s="122"/>
      <c r="AA29" s="122" t="e">
        <f>(AA28/AB28)*100</f>
        <v>#DIV/0!</v>
      </c>
      <c r="AB29" s="122"/>
      <c r="AC29" s="122"/>
      <c r="AD29" s="122" t="e">
        <f>(AD28/AE28)*100</f>
        <v>#DIV/0!</v>
      </c>
      <c r="AE29" s="122"/>
      <c r="AF29" s="122"/>
      <c r="AG29" s="122" t="e">
        <f>(AG28/AH28)*100</f>
        <v>#DIV/0!</v>
      </c>
      <c r="AH29" s="122"/>
      <c r="AI29" s="122"/>
      <c r="AJ29" s="122" t="e">
        <f>(AJ28/AK28)*100</f>
        <v>#DIV/0!</v>
      </c>
      <c r="AK29" s="122"/>
      <c r="AL29" s="122"/>
      <c r="AM29" s="122" t="e">
        <f>(AM28/AN28)*100</f>
        <v>#DIV/0!</v>
      </c>
      <c r="AN29" s="122"/>
      <c r="AO29" s="122"/>
      <c r="AP29" s="122" t="e">
        <f>(AP28/AQ28)*100</f>
        <v>#DIV/0!</v>
      </c>
      <c r="AQ29" s="122"/>
      <c r="AR29" s="122"/>
      <c r="AS29" s="122" t="e">
        <f>(AS28/AT28)*100</f>
        <v>#DIV/0!</v>
      </c>
      <c r="AT29" s="122"/>
      <c r="AU29" s="122"/>
    </row>
    <row r="30" spans="2:47" ht="18" customHeight="1">
      <c r="B30" s="280"/>
      <c r="C30" s="116">
        <v>12</v>
      </c>
      <c r="D30" s="271" t="s">
        <v>294</v>
      </c>
      <c r="E30" s="272" t="s">
        <v>325</v>
      </c>
      <c r="F30" s="110" t="s">
        <v>340</v>
      </c>
      <c r="G30" s="274">
        <v>0.95</v>
      </c>
      <c r="H30" s="270" t="s">
        <v>28</v>
      </c>
      <c r="I30" s="21">
        <v>903</v>
      </c>
      <c r="J30" s="306">
        <v>905</v>
      </c>
      <c r="K30" s="306"/>
      <c r="L30" s="21">
        <v>749</v>
      </c>
      <c r="M30" s="306">
        <v>749</v>
      </c>
      <c r="N30" s="306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>
      <c r="B31" s="280"/>
      <c r="C31" s="116"/>
      <c r="D31" s="271"/>
      <c r="E31" s="273"/>
      <c r="F31" s="110"/>
      <c r="G31" s="275"/>
      <c r="H31" s="270"/>
      <c r="I31" s="309">
        <f>(I30/J30)*100</f>
        <v>99.779005524861873</v>
      </c>
      <c r="J31" s="310"/>
      <c r="K31" s="311"/>
      <c r="L31" s="302">
        <f>(L30/M30)*100</f>
        <v>100</v>
      </c>
      <c r="M31" s="303"/>
      <c r="N31" s="304"/>
      <c r="O31" s="122" t="e">
        <f>(O30/P30)*100</f>
        <v>#DIV/0!</v>
      </c>
      <c r="P31" s="122"/>
      <c r="Q31" s="122"/>
      <c r="R31" s="122" t="e">
        <f>(R30/S30)*100</f>
        <v>#DIV/0!</v>
      </c>
      <c r="S31" s="122"/>
      <c r="T31" s="122"/>
      <c r="U31" s="122" t="e">
        <f>(U30/V30)*100</f>
        <v>#DIV/0!</v>
      </c>
      <c r="V31" s="122"/>
      <c r="W31" s="122"/>
      <c r="X31" s="122" t="e">
        <f>(X30/Y30)*100</f>
        <v>#DIV/0!</v>
      </c>
      <c r="Y31" s="122"/>
      <c r="Z31" s="122"/>
      <c r="AA31" s="122" t="e">
        <f>(AA30/AB30)*100</f>
        <v>#DIV/0!</v>
      </c>
      <c r="AB31" s="122"/>
      <c r="AC31" s="122"/>
      <c r="AD31" s="122" t="e">
        <f>(AD30/AE30)*100</f>
        <v>#DIV/0!</v>
      </c>
      <c r="AE31" s="122"/>
      <c r="AF31" s="122"/>
      <c r="AG31" s="122" t="e">
        <f>(AG30/AH30)*100</f>
        <v>#DIV/0!</v>
      </c>
      <c r="AH31" s="122"/>
      <c r="AI31" s="122"/>
      <c r="AJ31" s="122" t="e">
        <f>(AJ30/AK30)*100</f>
        <v>#DIV/0!</v>
      </c>
      <c r="AK31" s="122"/>
      <c r="AL31" s="122"/>
      <c r="AM31" s="122" t="e">
        <f>(AM30/AN30)*100</f>
        <v>#DIV/0!</v>
      </c>
      <c r="AN31" s="122"/>
      <c r="AO31" s="122"/>
      <c r="AP31" s="122" t="e">
        <f>(AP30/AQ30)*100</f>
        <v>#DIV/0!</v>
      </c>
      <c r="AQ31" s="122"/>
      <c r="AR31" s="122"/>
      <c r="AS31" s="122" t="e">
        <f>(AS30/AT30)*100</f>
        <v>#DIV/0!</v>
      </c>
      <c r="AT31" s="122"/>
      <c r="AU31" s="122"/>
    </row>
    <row r="32" spans="2:47" ht="18" customHeight="1">
      <c r="B32" s="280"/>
      <c r="C32" s="116">
        <v>13</v>
      </c>
      <c r="D32" s="267" t="s">
        <v>297</v>
      </c>
      <c r="E32" s="267" t="s">
        <v>295</v>
      </c>
      <c r="F32" s="110" t="s">
        <v>409</v>
      </c>
      <c r="G32" s="269" t="s">
        <v>296</v>
      </c>
      <c r="H32" s="270" t="s">
        <v>28</v>
      </c>
      <c r="I32" s="17">
        <v>22</v>
      </c>
      <c r="J32" s="312">
        <v>627</v>
      </c>
      <c r="K32" s="313"/>
      <c r="L32" s="21">
        <f>606-582</f>
        <v>24</v>
      </c>
      <c r="M32" s="302">
        <v>606</v>
      </c>
      <c r="N32" s="304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>
      <c r="B33" s="280"/>
      <c r="C33" s="116"/>
      <c r="D33" s="268"/>
      <c r="E33" s="268"/>
      <c r="F33" s="110"/>
      <c r="G33" s="269"/>
      <c r="H33" s="270"/>
      <c r="I33" s="309">
        <f>(I32/J32)*100</f>
        <v>3.5087719298245612</v>
      </c>
      <c r="J33" s="310"/>
      <c r="K33" s="311"/>
      <c r="L33" s="309">
        <f>(L32/M32)*100</f>
        <v>3.9603960396039604</v>
      </c>
      <c r="M33" s="310"/>
      <c r="N33" s="311"/>
      <c r="O33" s="122" t="e">
        <f>(O32/P32)*100</f>
        <v>#DIV/0!</v>
      </c>
      <c r="P33" s="122"/>
      <c r="Q33" s="122"/>
      <c r="R33" s="122" t="e">
        <f>(R32/S32)*100</f>
        <v>#DIV/0!</v>
      </c>
      <c r="S33" s="122"/>
      <c r="T33" s="122"/>
      <c r="U33" s="122" t="e">
        <f>(U32/V32)*100</f>
        <v>#DIV/0!</v>
      </c>
      <c r="V33" s="122"/>
      <c r="W33" s="122"/>
      <c r="X33" s="122" t="e">
        <f>(X32/Y32)*100</f>
        <v>#DIV/0!</v>
      </c>
      <c r="Y33" s="122"/>
      <c r="Z33" s="122"/>
      <c r="AA33" s="122" t="e">
        <f>(AA32/AB32)*100</f>
        <v>#DIV/0!</v>
      </c>
      <c r="AB33" s="122"/>
      <c r="AC33" s="122"/>
      <c r="AD33" s="122" t="e">
        <f>(AD32/AE32)*100</f>
        <v>#DIV/0!</v>
      </c>
      <c r="AE33" s="122"/>
      <c r="AF33" s="122"/>
      <c r="AG33" s="122" t="e">
        <f>(AG32/AH32)*100</f>
        <v>#DIV/0!</v>
      </c>
      <c r="AH33" s="122"/>
      <c r="AI33" s="122"/>
      <c r="AJ33" s="122" t="e">
        <f>(AJ32/AK32)*100</f>
        <v>#DIV/0!</v>
      </c>
      <c r="AK33" s="122"/>
      <c r="AL33" s="122"/>
      <c r="AM33" s="122" t="e">
        <f>(AM32/AN32)*100</f>
        <v>#DIV/0!</v>
      </c>
      <c r="AN33" s="122"/>
      <c r="AO33" s="122"/>
      <c r="AP33" s="122" t="e">
        <f>(AP32/AQ32)*100</f>
        <v>#DIV/0!</v>
      </c>
      <c r="AQ33" s="122"/>
      <c r="AR33" s="122"/>
      <c r="AS33" s="122" t="e">
        <f>(AS32/AT32)*100</f>
        <v>#DIV/0!</v>
      </c>
      <c r="AT33" s="122"/>
      <c r="AU33" s="122"/>
    </row>
    <row r="34" spans="2:47" ht="18" customHeight="1">
      <c r="B34" s="280"/>
      <c r="C34" s="116">
        <v>14</v>
      </c>
      <c r="D34" s="104" t="s">
        <v>53</v>
      </c>
      <c r="E34" s="104" t="s">
        <v>54</v>
      </c>
      <c r="F34" s="237" t="s">
        <v>338</v>
      </c>
      <c r="G34" s="84" t="s">
        <v>55</v>
      </c>
      <c r="H34" s="190" t="s">
        <v>28</v>
      </c>
      <c r="I34" s="21">
        <v>15</v>
      </c>
      <c r="J34" s="302">
        <v>120</v>
      </c>
      <c r="K34" s="304"/>
      <c r="L34" s="21">
        <v>37</v>
      </c>
      <c r="M34" s="302">
        <v>287</v>
      </c>
      <c r="N34" s="304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>
      <c r="B35" s="281"/>
      <c r="C35" s="116"/>
      <c r="D35" s="263"/>
      <c r="E35" s="263"/>
      <c r="F35" s="264"/>
      <c r="G35" s="265"/>
      <c r="H35" s="266"/>
      <c r="I35" s="308">
        <f>(I34/J34)*100</f>
        <v>12.5</v>
      </c>
      <c r="J35" s="308"/>
      <c r="K35" s="308"/>
      <c r="L35" s="308">
        <f>(L34/M34)*100</f>
        <v>12.89198606271777</v>
      </c>
      <c r="M35" s="308"/>
      <c r="N35" s="308"/>
      <c r="O35" s="122" t="e">
        <f>(O34/P34)*100</f>
        <v>#DIV/0!</v>
      </c>
      <c r="P35" s="122"/>
      <c r="Q35" s="122"/>
      <c r="R35" s="122" t="e">
        <f>(R34/S34)*100</f>
        <v>#DIV/0!</v>
      </c>
      <c r="S35" s="122"/>
      <c r="T35" s="122"/>
      <c r="U35" s="122" t="e">
        <f>(U34/V34)*100</f>
        <v>#DIV/0!</v>
      </c>
      <c r="V35" s="122"/>
      <c r="W35" s="122"/>
      <c r="X35" s="122" t="e">
        <f>(X34/Y34)*100</f>
        <v>#DIV/0!</v>
      </c>
      <c r="Y35" s="122"/>
      <c r="Z35" s="122"/>
      <c r="AA35" s="122" t="e">
        <f>(AA34/AB34)*100</f>
        <v>#DIV/0!</v>
      </c>
      <c r="AB35" s="122"/>
      <c r="AC35" s="122"/>
      <c r="AD35" s="122" t="e">
        <f>(AD34/AE34)*100</f>
        <v>#DIV/0!</v>
      </c>
      <c r="AE35" s="122"/>
      <c r="AF35" s="122"/>
      <c r="AG35" s="122" t="e">
        <f>(AG34/AH34)*100</f>
        <v>#DIV/0!</v>
      </c>
      <c r="AH35" s="122"/>
      <c r="AI35" s="122"/>
      <c r="AJ35" s="122" t="e">
        <f>(AJ34/AK34)*100</f>
        <v>#DIV/0!</v>
      </c>
      <c r="AK35" s="122"/>
      <c r="AL35" s="122"/>
      <c r="AM35" s="122" t="e">
        <f>(AM34/AN34)*100</f>
        <v>#DIV/0!</v>
      </c>
      <c r="AN35" s="122"/>
      <c r="AO35" s="122"/>
      <c r="AP35" s="122" t="e">
        <f>(AP34/AQ34)*100</f>
        <v>#DIV/0!</v>
      </c>
      <c r="AQ35" s="122"/>
      <c r="AR35" s="122"/>
      <c r="AS35" s="122" t="e">
        <f>(AS34/AT34)*100</f>
        <v>#DIV/0!</v>
      </c>
      <c r="AT35" s="122"/>
      <c r="AU35" s="122"/>
    </row>
    <row r="36" spans="2:47" ht="18" customHeight="1">
      <c r="B36" s="262" t="s">
        <v>56</v>
      </c>
      <c r="C36" s="191">
        <v>15</v>
      </c>
      <c r="D36" s="257" t="s">
        <v>57</v>
      </c>
      <c r="E36" s="257" t="s">
        <v>58</v>
      </c>
      <c r="F36" s="104" t="s">
        <v>341</v>
      </c>
      <c r="G36" s="218">
        <v>0.85</v>
      </c>
      <c r="H36" s="260" t="s">
        <v>38</v>
      </c>
      <c r="I36" s="16">
        <v>178</v>
      </c>
      <c r="J36" s="161">
        <v>265</v>
      </c>
      <c r="K36" s="162"/>
      <c r="L36" s="16">
        <v>221</v>
      </c>
      <c r="M36" s="161">
        <v>234</v>
      </c>
      <c r="N36" s="162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>
      <c r="B37" s="262"/>
      <c r="C37" s="192"/>
      <c r="D37" s="258"/>
      <c r="E37" s="258"/>
      <c r="F37" s="104"/>
      <c r="G37" s="259"/>
      <c r="H37" s="261"/>
      <c r="I37" s="122">
        <f>(I36/J36)*100</f>
        <v>67.169811320754718</v>
      </c>
      <c r="J37" s="122"/>
      <c r="K37" s="122"/>
      <c r="L37" s="122">
        <f>(L36/M36)*100</f>
        <v>94.444444444444443</v>
      </c>
      <c r="M37" s="122"/>
      <c r="N37" s="122"/>
      <c r="O37" s="122" t="e">
        <f>(O36/P36)*100</f>
        <v>#DIV/0!</v>
      </c>
      <c r="P37" s="122"/>
      <c r="Q37" s="122"/>
      <c r="R37" s="122" t="e">
        <f>(R36/S36)*100</f>
        <v>#DIV/0!</v>
      </c>
      <c r="S37" s="122"/>
      <c r="T37" s="122"/>
      <c r="U37" s="122" t="e">
        <f>(U36/V36)*100</f>
        <v>#DIV/0!</v>
      </c>
      <c r="V37" s="122"/>
      <c r="W37" s="122"/>
      <c r="X37" s="122" t="e">
        <f>(X36/Y36)*100</f>
        <v>#DIV/0!</v>
      </c>
      <c r="Y37" s="122"/>
      <c r="Z37" s="122"/>
      <c r="AA37" s="122" t="e">
        <f>(AA36/AB36)*100</f>
        <v>#DIV/0!</v>
      </c>
      <c r="AB37" s="122"/>
      <c r="AC37" s="122"/>
      <c r="AD37" s="122" t="e">
        <f>(AD36/AE36)*100</f>
        <v>#DIV/0!</v>
      </c>
      <c r="AE37" s="122"/>
      <c r="AF37" s="122"/>
      <c r="AG37" s="122" t="e">
        <f>(AG36/AH36)*100</f>
        <v>#DIV/0!</v>
      </c>
      <c r="AH37" s="122"/>
      <c r="AI37" s="122"/>
      <c r="AJ37" s="122" t="e">
        <f>(AJ36/AK36)*100</f>
        <v>#DIV/0!</v>
      </c>
      <c r="AK37" s="122"/>
      <c r="AL37" s="122"/>
      <c r="AM37" s="122" t="e">
        <f>(AM36/AN36)*100</f>
        <v>#DIV/0!</v>
      </c>
      <c r="AN37" s="122"/>
      <c r="AO37" s="122"/>
      <c r="AP37" s="122" t="e">
        <f>(AP36/AQ36)*100</f>
        <v>#DIV/0!</v>
      </c>
      <c r="AQ37" s="122"/>
      <c r="AR37" s="122"/>
      <c r="AS37" s="122" t="e">
        <f>(AS36/AT36)*100</f>
        <v>#DIV/0!</v>
      </c>
      <c r="AT37" s="122"/>
      <c r="AU37" s="122"/>
    </row>
    <row r="38" spans="2:47" ht="18" customHeight="1">
      <c r="B38" s="262"/>
      <c r="C38" s="191">
        <v>16</v>
      </c>
      <c r="D38" s="257" t="s">
        <v>420</v>
      </c>
      <c r="E38" s="257" t="s">
        <v>419</v>
      </c>
      <c r="F38" s="104"/>
      <c r="G38" s="218">
        <v>0.1</v>
      </c>
      <c r="H38" s="260" t="s">
        <v>38</v>
      </c>
      <c r="I38" s="16">
        <v>13</v>
      </c>
      <c r="J38" s="161">
        <v>905</v>
      </c>
      <c r="K38" s="162"/>
      <c r="L38" s="16">
        <v>7</v>
      </c>
      <c r="M38" s="161">
        <v>749</v>
      </c>
      <c r="N38" s="162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>
      <c r="B39" s="262"/>
      <c r="C39" s="192"/>
      <c r="D39" s="258"/>
      <c r="E39" s="258"/>
      <c r="F39" s="104"/>
      <c r="G39" s="259"/>
      <c r="H39" s="261"/>
      <c r="I39" s="122">
        <f>(I38/J38)*100</f>
        <v>1.4364640883977902</v>
      </c>
      <c r="J39" s="122"/>
      <c r="K39" s="122"/>
      <c r="L39" s="122">
        <f>(L38/M38)*100</f>
        <v>0.93457943925233633</v>
      </c>
      <c r="M39" s="122"/>
      <c r="N39" s="122"/>
      <c r="O39" s="122" t="e">
        <f>(O38/P38)*100</f>
        <v>#DIV/0!</v>
      </c>
      <c r="P39" s="122"/>
      <c r="Q39" s="122"/>
      <c r="R39" s="122" t="e">
        <f>(R38/S38)*100</f>
        <v>#DIV/0!</v>
      </c>
      <c r="S39" s="122"/>
      <c r="T39" s="122"/>
      <c r="U39" s="122" t="e">
        <f>(U38/V38)*100</f>
        <v>#DIV/0!</v>
      </c>
      <c r="V39" s="122"/>
      <c r="W39" s="122"/>
      <c r="X39" s="122" t="e">
        <f>(X38/Y38)*100</f>
        <v>#DIV/0!</v>
      </c>
      <c r="Y39" s="122"/>
      <c r="Z39" s="122"/>
      <c r="AA39" s="122" t="e">
        <f>(AA38/AB38)*100</f>
        <v>#DIV/0!</v>
      </c>
      <c r="AB39" s="122"/>
      <c r="AC39" s="122"/>
      <c r="AD39" s="122" t="e">
        <f>(AD38/AE38)*100</f>
        <v>#DIV/0!</v>
      </c>
      <c r="AE39" s="122"/>
      <c r="AF39" s="122"/>
      <c r="AG39" s="122" t="e">
        <f>(AG38/AH38)*100</f>
        <v>#DIV/0!</v>
      </c>
      <c r="AH39" s="122"/>
      <c r="AI39" s="122"/>
      <c r="AJ39" s="122" t="e">
        <f>(AJ38/AK38)*100</f>
        <v>#DIV/0!</v>
      </c>
      <c r="AK39" s="122"/>
      <c r="AL39" s="122"/>
      <c r="AM39" s="122" t="e">
        <f>(AM38/AN38)*100</f>
        <v>#DIV/0!</v>
      </c>
      <c r="AN39" s="122"/>
      <c r="AO39" s="122"/>
      <c r="AP39" s="122" t="e">
        <f>(AP38/AQ38)*100</f>
        <v>#DIV/0!</v>
      </c>
      <c r="AQ39" s="122"/>
      <c r="AR39" s="122"/>
      <c r="AS39" s="122" t="e">
        <f>(AS38/AT38)*100</f>
        <v>#DIV/0!</v>
      </c>
      <c r="AT39" s="122"/>
      <c r="AU39" s="122"/>
    </row>
    <row r="40" spans="2:47" ht="18" customHeight="1">
      <c r="B40" s="262"/>
      <c r="C40" s="191">
        <v>17</v>
      </c>
      <c r="D40" s="257" t="s">
        <v>421</v>
      </c>
      <c r="E40" s="257" t="s">
        <v>422</v>
      </c>
      <c r="F40" s="104"/>
      <c r="G40" s="218">
        <v>0.1</v>
      </c>
      <c r="H40" s="260" t="s">
        <v>38</v>
      </c>
      <c r="I40" s="16">
        <v>222</v>
      </c>
      <c r="J40" s="161">
        <v>8105</v>
      </c>
      <c r="K40" s="162"/>
      <c r="L40" s="16">
        <v>191</v>
      </c>
      <c r="M40" s="161">
        <v>7544</v>
      </c>
      <c r="N40" s="162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>
      <c r="B41" s="262"/>
      <c r="C41" s="192"/>
      <c r="D41" s="258"/>
      <c r="E41" s="258"/>
      <c r="F41" s="104"/>
      <c r="G41" s="259"/>
      <c r="H41" s="261"/>
      <c r="I41" s="122">
        <f>(I40/J40)*100</f>
        <v>2.7390499691548427</v>
      </c>
      <c r="J41" s="122"/>
      <c r="K41" s="122"/>
      <c r="L41" s="122">
        <f>(L40/M40)*100</f>
        <v>2.531813361611877</v>
      </c>
      <c r="M41" s="122"/>
      <c r="N41" s="122"/>
      <c r="O41" s="122" t="e">
        <f>(O40/P40)*100</f>
        <v>#DIV/0!</v>
      </c>
      <c r="P41" s="122"/>
      <c r="Q41" s="122"/>
      <c r="R41" s="122" t="e">
        <f>(R40/S40)*100</f>
        <v>#DIV/0!</v>
      </c>
      <c r="S41" s="122"/>
      <c r="T41" s="122"/>
      <c r="U41" s="122" t="e">
        <f>(U40/V40)*100</f>
        <v>#DIV/0!</v>
      </c>
      <c r="V41" s="122"/>
      <c r="W41" s="122"/>
      <c r="X41" s="122" t="e">
        <f>(X40/Y40)*100</f>
        <v>#DIV/0!</v>
      </c>
      <c r="Y41" s="122"/>
      <c r="Z41" s="122"/>
      <c r="AA41" s="122" t="e">
        <f>(AA40/AB40)*100</f>
        <v>#DIV/0!</v>
      </c>
      <c r="AB41" s="122"/>
      <c r="AC41" s="122"/>
      <c r="AD41" s="122" t="e">
        <f>(AD40/AE40)*100</f>
        <v>#DIV/0!</v>
      </c>
      <c r="AE41" s="122"/>
      <c r="AF41" s="122"/>
      <c r="AG41" s="122" t="e">
        <f>(AG40/AH40)*100</f>
        <v>#DIV/0!</v>
      </c>
      <c r="AH41" s="122"/>
      <c r="AI41" s="122"/>
      <c r="AJ41" s="122" t="e">
        <f>(AJ40/AK40)*100</f>
        <v>#DIV/0!</v>
      </c>
      <c r="AK41" s="122"/>
      <c r="AL41" s="122"/>
      <c r="AM41" s="122" t="e">
        <f>(AM40/AN40)*100</f>
        <v>#DIV/0!</v>
      </c>
      <c r="AN41" s="122"/>
      <c r="AO41" s="122"/>
      <c r="AP41" s="122" t="e">
        <f>(AP40/AQ40)*100</f>
        <v>#DIV/0!</v>
      </c>
      <c r="AQ41" s="122"/>
      <c r="AR41" s="122"/>
      <c r="AS41" s="122" t="e">
        <f>(AS40/AT40)*100</f>
        <v>#DIV/0!</v>
      </c>
      <c r="AT41" s="122"/>
      <c r="AU41" s="122"/>
    </row>
    <row r="42" spans="2:47" ht="18" customHeight="1">
      <c r="B42" s="262"/>
      <c r="C42" s="116">
        <v>18</v>
      </c>
      <c r="D42" s="104" t="s">
        <v>59</v>
      </c>
      <c r="E42" s="104" t="s">
        <v>60</v>
      </c>
      <c r="F42" s="104"/>
      <c r="G42" s="78">
        <v>1</v>
      </c>
      <c r="H42" s="190" t="s">
        <v>38</v>
      </c>
      <c r="I42" s="16">
        <v>764</v>
      </c>
      <c r="J42" s="161">
        <v>764</v>
      </c>
      <c r="K42" s="162"/>
      <c r="L42" s="16">
        <v>685</v>
      </c>
      <c r="M42" s="161">
        <v>685</v>
      </c>
      <c r="N42" s="162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>
      <c r="B43" s="262"/>
      <c r="C43" s="116"/>
      <c r="D43" s="104"/>
      <c r="E43" s="104"/>
      <c r="F43" s="104"/>
      <c r="G43" s="73"/>
      <c r="H43" s="190"/>
      <c r="I43" s="122">
        <f>(I42/J42)*100</f>
        <v>100</v>
      </c>
      <c r="J43" s="122"/>
      <c r="K43" s="122"/>
      <c r="L43" s="122">
        <f>(L42/M42)*100</f>
        <v>100</v>
      </c>
      <c r="M43" s="122"/>
      <c r="N43" s="122"/>
      <c r="O43" s="122" t="e">
        <f>(O42/P42)*100</f>
        <v>#DIV/0!</v>
      </c>
      <c r="P43" s="122"/>
      <c r="Q43" s="122"/>
      <c r="R43" s="122" t="e">
        <f>(R42/S42)*100</f>
        <v>#DIV/0!</v>
      </c>
      <c r="S43" s="122"/>
      <c r="T43" s="122"/>
      <c r="U43" s="122" t="e">
        <f>(U42/V42)*100</f>
        <v>#DIV/0!</v>
      </c>
      <c r="V43" s="122"/>
      <c r="W43" s="122"/>
      <c r="X43" s="122" t="e">
        <f>(X42/Y42)*100</f>
        <v>#DIV/0!</v>
      </c>
      <c r="Y43" s="122"/>
      <c r="Z43" s="122"/>
      <c r="AA43" s="122" t="e">
        <f>(AA42/AB42)*100</f>
        <v>#DIV/0!</v>
      </c>
      <c r="AB43" s="122"/>
      <c r="AC43" s="122"/>
      <c r="AD43" s="122" t="e">
        <f>(AD42/AE42)*100</f>
        <v>#DIV/0!</v>
      </c>
      <c r="AE43" s="122"/>
      <c r="AF43" s="122"/>
      <c r="AG43" s="122" t="e">
        <f>(AG42/AH42)*100</f>
        <v>#DIV/0!</v>
      </c>
      <c r="AH43" s="122"/>
      <c r="AI43" s="122"/>
      <c r="AJ43" s="122" t="e">
        <f>(AJ42/AK42)*100</f>
        <v>#DIV/0!</v>
      </c>
      <c r="AK43" s="122"/>
      <c r="AL43" s="122"/>
      <c r="AM43" s="122" t="e">
        <f>(AM42/AN42)*100</f>
        <v>#DIV/0!</v>
      </c>
      <c r="AN43" s="122"/>
      <c r="AO43" s="122"/>
      <c r="AP43" s="122" t="e">
        <f>(AP42/AQ42)*100</f>
        <v>#DIV/0!</v>
      </c>
      <c r="AQ43" s="122"/>
      <c r="AR43" s="122"/>
      <c r="AS43" s="122" t="e">
        <f>(AS42/AT42)*100</f>
        <v>#DIV/0!</v>
      </c>
      <c r="AT43" s="122"/>
      <c r="AU43" s="122"/>
    </row>
    <row r="44" spans="2:47" ht="18" customHeight="1">
      <c r="B44" s="262"/>
      <c r="C44" s="116">
        <v>19</v>
      </c>
      <c r="D44" s="253" t="s">
        <v>61</v>
      </c>
      <c r="E44" s="253" t="s">
        <v>62</v>
      </c>
      <c r="F44" s="104"/>
      <c r="G44" s="255">
        <v>0.95</v>
      </c>
      <c r="H44" s="221" t="s">
        <v>38</v>
      </c>
      <c r="I44" s="16">
        <v>135</v>
      </c>
      <c r="J44" s="161">
        <v>135</v>
      </c>
      <c r="K44" s="162"/>
      <c r="L44" s="16">
        <v>101</v>
      </c>
      <c r="M44" s="161">
        <v>101</v>
      </c>
      <c r="N44" s="162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>
      <c r="B45" s="262"/>
      <c r="C45" s="116"/>
      <c r="D45" s="254"/>
      <c r="E45" s="254"/>
      <c r="F45" s="104"/>
      <c r="G45" s="256"/>
      <c r="H45" s="221"/>
      <c r="I45" s="122">
        <f>(I44/J44)*100</f>
        <v>100</v>
      </c>
      <c r="J45" s="122"/>
      <c r="K45" s="122"/>
      <c r="L45" s="122">
        <f>(L44/M44)*100</f>
        <v>100</v>
      </c>
      <c r="M45" s="122"/>
      <c r="N45" s="122"/>
      <c r="O45" s="122" t="e">
        <f>(O44/P44)*100</f>
        <v>#DIV/0!</v>
      </c>
      <c r="P45" s="122"/>
      <c r="Q45" s="122"/>
      <c r="R45" s="122" t="e">
        <f>(R44/S44)*100</f>
        <v>#DIV/0!</v>
      </c>
      <c r="S45" s="122"/>
      <c r="T45" s="122"/>
      <c r="U45" s="122" t="e">
        <f>(U44/V44)*100</f>
        <v>#DIV/0!</v>
      </c>
      <c r="V45" s="122"/>
      <c r="W45" s="122"/>
      <c r="X45" s="122" t="e">
        <f>(X44/Y44)*100</f>
        <v>#DIV/0!</v>
      </c>
      <c r="Y45" s="122"/>
      <c r="Z45" s="122"/>
      <c r="AA45" s="122" t="e">
        <f>(AA44/AB44)*100</f>
        <v>#DIV/0!</v>
      </c>
      <c r="AB45" s="122"/>
      <c r="AC45" s="122"/>
      <c r="AD45" s="122" t="e">
        <f>(AD44/AE44)*100</f>
        <v>#DIV/0!</v>
      </c>
      <c r="AE45" s="122"/>
      <c r="AF45" s="122"/>
      <c r="AG45" s="122" t="e">
        <f>(AG44/AH44)*100</f>
        <v>#DIV/0!</v>
      </c>
      <c r="AH45" s="122"/>
      <c r="AI45" s="122"/>
      <c r="AJ45" s="122" t="e">
        <f>(AJ44/AK44)*100</f>
        <v>#DIV/0!</v>
      </c>
      <c r="AK45" s="122"/>
      <c r="AL45" s="122"/>
      <c r="AM45" s="122" t="e">
        <f>(AM44/AN44)*100</f>
        <v>#DIV/0!</v>
      </c>
      <c r="AN45" s="122"/>
      <c r="AO45" s="122"/>
      <c r="AP45" s="122" t="e">
        <f>(AP44/AQ44)*100</f>
        <v>#DIV/0!</v>
      </c>
      <c r="AQ45" s="122"/>
      <c r="AR45" s="122"/>
      <c r="AS45" s="122" t="e">
        <f>(AS44/AT44)*100</f>
        <v>#DIV/0!</v>
      </c>
      <c r="AT45" s="122"/>
      <c r="AU45" s="122"/>
    </row>
    <row r="46" spans="2:47" ht="18" customHeight="1">
      <c r="B46" s="250" t="s">
        <v>65</v>
      </c>
      <c r="C46" s="116">
        <v>20</v>
      </c>
      <c r="D46" s="104" t="s">
        <v>66</v>
      </c>
      <c r="E46" s="104" t="s">
        <v>67</v>
      </c>
      <c r="F46" s="229" t="s">
        <v>342</v>
      </c>
      <c r="G46" s="113"/>
      <c r="H46" s="190" t="s">
        <v>38</v>
      </c>
      <c r="I46" s="16">
        <v>5716</v>
      </c>
      <c r="J46" s="161">
        <v>8105</v>
      </c>
      <c r="K46" s="162"/>
      <c r="L46" s="16">
        <v>5416</v>
      </c>
      <c r="M46" s="161">
        <v>7544</v>
      </c>
      <c r="N46" s="162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>
      <c r="B47" s="251"/>
      <c r="C47" s="116"/>
      <c r="D47" s="104"/>
      <c r="E47" s="104"/>
      <c r="F47" s="104"/>
      <c r="G47" s="113"/>
      <c r="H47" s="190"/>
      <c r="I47" s="122">
        <f>(I46/J46)*100</f>
        <v>70.52436767427514</v>
      </c>
      <c r="J47" s="122"/>
      <c r="K47" s="122"/>
      <c r="L47" s="122">
        <f>(L46/M46)*100</f>
        <v>71.792152704135731</v>
      </c>
      <c r="M47" s="122"/>
      <c r="N47" s="122"/>
      <c r="O47" s="122" t="e">
        <f>(O46/P46)*100</f>
        <v>#DIV/0!</v>
      </c>
      <c r="P47" s="122"/>
      <c r="Q47" s="122"/>
      <c r="R47" s="122" t="e">
        <f>(R46/S46)*100</f>
        <v>#DIV/0!</v>
      </c>
      <c r="S47" s="122"/>
      <c r="T47" s="122"/>
      <c r="U47" s="122" t="e">
        <f>(U46/V46)*100</f>
        <v>#DIV/0!</v>
      </c>
      <c r="V47" s="122"/>
      <c r="W47" s="122"/>
      <c r="X47" s="122" t="e">
        <f>(X46/Y46)*100</f>
        <v>#DIV/0!</v>
      </c>
      <c r="Y47" s="122"/>
      <c r="Z47" s="122"/>
      <c r="AA47" s="122" t="e">
        <f>(AA46/AB46)*100</f>
        <v>#DIV/0!</v>
      </c>
      <c r="AB47" s="122"/>
      <c r="AC47" s="122"/>
      <c r="AD47" s="122" t="e">
        <f>(AD46/AE46)*100</f>
        <v>#DIV/0!</v>
      </c>
      <c r="AE47" s="122"/>
      <c r="AF47" s="122"/>
      <c r="AG47" s="122" t="e">
        <f>(AG46/AH46)*100</f>
        <v>#DIV/0!</v>
      </c>
      <c r="AH47" s="122"/>
      <c r="AI47" s="122"/>
      <c r="AJ47" s="122" t="e">
        <f>(AJ46/AK46)*100</f>
        <v>#DIV/0!</v>
      </c>
      <c r="AK47" s="122"/>
      <c r="AL47" s="122"/>
      <c r="AM47" s="122" t="e">
        <f>(AM46/AN46)*100</f>
        <v>#DIV/0!</v>
      </c>
      <c r="AN47" s="122"/>
      <c r="AO47" s="122"/>
      <c r="AP47" s="122" t="e">
        <f>(AP46/AQ46)*100</f>
        <v>#DIV/0!</v>
      </c>
      <c r="AQ47" s="122"/>
      <c r="AR47" s="122"/>
      <c r="AS47" s="122" t="e">
        <f>(AS46/AT46)*100</f>
        <v>#DIV/0!</v>
      </c>
      <c r="AT47" s="122"/>
      <c r="AU47" s="122"/>
    </row>
    <row r="48" spans="2:47" ht="18" customHeight="1">
      <c r="B48" s="251"/>
      <c r="C48" s="116">
        <v>21</v>
      </c>
      <c r="D48" s="104" t="s">
        <v>68</v>
      </c>
      <c r="E48" s="104" t="s">
        <v>427</v>
      </c>
      <c r="F48" s="104" t="s">
        <v>343</v>
      </c>
      <c r="G48" s="78">
        <v>0.8</v>
      </c>
      <c r="H48" s="190" t="s">
        <v>28</v>
      </c>
      <c r="I48" s="21">
        <v>5543</v>
      </c>
      <c r="J48" s="307">
        <v>8105</v>
      </c>
      <c r="K48" s="304"/>
      <c r="L48" s="21">
        <v>5241</v>
      </c>
      <c r="M48" s="307">
        <v>7544</v>
      </c>
      <c r="N48" s="304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>
      <c r="B49" s="251"/>
      <c r="C49" s="116"/>
      <c r="D49" s="104"/>
      <c r="E49" s="104"/>
      <c r="F49" s="104"/>
      <c r="G49" s="73"/>
      <c r="H49" s="190"/>
      <c r="I49" s="305">
        <f>(I48/J48)*100</f>
        <v>68.389882788402218</v>
      </c>
      <c r="J49" s="305"/>
      <c r="K49" s="305"/>
      <c r="L49" s="305">
        <f>(L48/M48)*100</f>
        <v>69.472428419936378</v>
      </c>
      <c r="M49" s="305"/>
      <c r="N49" s="305"/>
      <c r="O49" s="122" t="e">
        <f>(O48/P48)*100</f>
        <v>#DIV/0!</v>
      </c>
      <c r="P49" s="122"/>
      <c r="Q49" s="122"/>
      <c r="R49" s="122" t="e">
        <f>(R48/S48)*100</f>
        <v>#DIV/0!</v>
      </c>
      <c r="S49" s="122"/>
      <c r="T49" s="122"/>
      <c r="U49" s="122" t="e">
        <f>(U48/V48)*100</f>
        <v>#DIV/0!</v>
      </c>
      <c r="V49" s="122"/>
      <c r="W49" s="122"/>
      <c r="X49" s="122" t="e">
        <f>(X48/Y48)*100</f>
        <v>#DIV/0!</v>
      </c>
      <c r="Y49" s="122"/>
      <c r="Z49" s="122"/>
      <c r="AA49" s="122" t="e">
        <f>(AA48/AB48)*100</f>
        <v>#DIV/0!</v>
      </c>
      <c r="AB49" s="122"/>
      <c r="AC49" s="122"/>
      <c r="AD49" s="122" t="e">
        <f>(AD48/AE48)*100</f>
        <v>#DIV/0!</v>
      </c>
      <c r="AE49" s="122"/>
      <c r="AF49" s="122"/>
      <c r="AG49" s="122" t="e">
        <f>(AG48/AH48)*100</f>
        <v>#DIV/0!</v>
      </c>
      <c r="AH49" s="122"/>
      <c r="AI49" s="122"/>
      <c r="AJ49" s="122" t="e">
        <f>(AJ48/AK48)*100</f>
        <v>#DIV/0!</v>
      </c>
      <c r="AK49" s="122"/>
      <c r="AL49" s="122"/>
      <c r="AM49" s="122" t="e">
        <f>(AM48/AN48)*100</f>
        <v>#DIV/0!</v>
      </c>
      <c r="AN49" s="122"/>
      <c r="AO49" s="122"/>
      <c r="AP49" s="122" t="e">
        <f>(AP48/AQ48)*100</f>
        <v>#DIV/0!</v>
      </c>
      <c r="AQ49" s="122"/>
      <c r="AR49" s="122"/>
      <c r="AS49" s="122" t="e">
        <f>(AS48/AT48)*100</f>
        <v>#DIV/0!</v>
      </c>
      <c r="AT49" s="122"/>
      <c r="AU49" s="122"/>
    </row>
    <row r="50" spans="2:47" ht="18" customHeight="1">
      <c r="B50" s="251"/>
      <c r="C50" s="116">
        <v>22</v>
      </c>
      <c r="D50" s="104" t="s">
        <v>73</v>
      </c>
      <c r="E50" s="110" t="s">
        <v>74</v>
      </c>
      <c r="F50" s="110" t="s">
        <v>344</v>
      </c>
      <c r="G50" s="252"/>
      <c r="H50" s="190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51"/>
      <c r="C51" s="116"/>
      <c r="D51" s="104"/>
      <c r="E51" s="110"/>
      <c r="F51" s="110"/>
      <c r="G51" s="252"/>
      <c r="H51" s="190"/>
      <c r="I51" s="122">
        <f>I50/(J50*K50)</f>
        <v>9.9570024570024565</v>
      </c>
      <c r="J51" s="122"/>
      <c r="K51" s="122"/>
      <c r="L51" s="122">
        <f>L50/(M50*N50)</f>
        <v>10.731152204836416</v>
      </c>
      <c r="M51" s="122"/>
      <c r="N51" s="122"/>
      <c r="O51" s="122" t="e">
        <f>O50/(P50*Q50)</f>
        <v>#DIV/0!</v>
      </c>
      <c r="P51" s="122"/>
      <c r="Q51" s="122"/>
      <c r="R51" s="122" t="e">
        <f>R50/(S50*T50)</f>
        <v>#DIV/0!</v>
      </c>
      <c r="S51" s="122"/>
      <c r="T51" s="122"/>
      <c r="U51" s="122" t="e">
        <f>U50/(V50*W50)</f>
        <v>#DIV/0!</v>
      </c>
      <c r="V51" s="122"/>
      <c r="W51" s="122"/>
      <c r="X51" s="122" t="e">
        <f>X50/(Y50*Z50)</f>
        <v>#DIV/0!</v>
      </c>
      <c r="Y51" s="122"/>
      <c r="Z51" s="122"/>
      <c r="AA51" s="122" t="e">
        <f>AA50/(AB50*AC50)</f>
        <v>#DIV/0!</v>
      </c>
      <c r="AB51" s="122"/>
      <c r="AC51" s="122"/>
      <c r="AD51" s="122" t="e">
        <f>AD50/(AE50*AF50)</f>
        <v>#DIV/0!</v>
      </c>
      <c r="AE51" s="122"/>
      <c r="AF51" s="122"/>
      <c r="AG51" s="122" t="e">
        <f>AG50/(AH50*AI50)</f>
        <v>#DIV/0!</v>
      </c>
      <c r="AH51" s="122"/>
      <c r="AI51" s="122"/>
      <c r="AJ51" s="122" t="e">
        <f>AJ50/(AK50*AL50)</f>
        <v>#DIV/0!</v>
      </c>
      <c r="AK51" s="122"/>
      <c r="AL51" s="122"/>
      <c r="AM51" s="122" t="e">
        <f>AM50/(AN50*AO50)</f>
        <v>#DIV/0!</v>
      </c>
      <c r="AN51" s="122"/>
      <c r="AO51" s="122"/>
      <c r="AP51" s="122" t="e">
        <f>AP50/(AQ50*AR50)</f>
        <v>#DIV/0!</v>
      </c>
      <c r="AQ51" s="122"/>
      <c r="AR51" s="122"/>
      <c r="AS51" s="122" t="e">
        <f>AS50/(AT50*AU50)</f>
        <v>#DIV/0!</v>
      </c>
      <c r="AT51" s="122"/>
      <c r="AU51" s="122"/>
    </row>
    <row r="52" spans="2:47" ht="18" customHeight="1">
      <c r="B52" s="251"/>
      <c r="C52" s="116">
        <v>23</v>
      </c>
      <c r="D52" s="104" t="s">
        <v>79</v>
      </c>
      <c r="E52" s="110" t="s">
        <v>80</v>
      </c>
      <c r="F52" s="249" t="s">
        <v>345</v>
      </c>
      <c r="G52" s="121">
        <v>15</v>
      </c>
      <c r="H52" s="190" t="s">
        <v>38</v>
      </c>
      <c r="I52" s="176">
        <v>21</v>
      </c>
      <c r="J52" s="177"/>
      <c r="K52" s="178"/>
      <c r="L52" s="176">
        <v>20</v>
      </c>
      <c r="M52" s="177"/>
      <c r="N52" s="178"/>
      <c r="O52" s="176"/>
      <c r="P52" s="177"/>
      <c r="Q52" s="178"/>
      <c r="R52" s="176"/>
      <c r="S52" s="177"/>
      <c r="T52" s="178"/>
      <c r="U52" s="176"/>
      <c r="V52" s="177"/>
      <c r="W52" s="178"/>
      <c r="X52" s="176"/>
      <c r="Y52" s="177"/>
      <c r="Z52" s="178"/>
      <c r="AA52" s="176"/>
      <c r="AB52" s="177"/>
      <c r="AC52" s="178"/>
      <c r="AD52" s="176"/>
      <c r="AE52" s="177"/>
      <c r="AF52" s="178"/>
      <c r="AG52" s="176"/>
      <c r="AH52" s="177"/>
      <c r="AI52" s="178"/>
      <c r="AJ52" s="176"/>
      <c r="AK52" s="177"/>
      <c r="AL52" s="178"/>
      <c r="AM52" s="176"/>
      <c r="AN52" s="177"/>
      <c r="AO52" s="178"/>
      <c r="AP52" s="176"/>
      <c r="AQ52" s="177"/>
      <c r="AR52" s="178"/>
      <c r="AS52" s="176"/>
      <c r="AT52" s="177"/>
      <c r="AU52" s="178"/>
    </row>
    <row r="53" spans="2:47" ht="18" customHeight="1">
      <c r="B53" s="251"/>
      <c r="C53" s="116"/>
      <c r="D53" s="104"/>
      <c r="E53" s="110"/>
      <c r="F53" s="110"/>
      <c r="G53" s="121"/>
      <c r="H53" s="190"/>
      <c r="I53" s="179"/>
      <c r="J53" s="180"/>
      <c r="K53" s="181"/>
      <c r="L53" s="179"/>
      <c r="M53" s="180"/>
      <c r="N53" s="181"/>
      <c r="O53" s="179"/>
      <c r="P53" s="180"/>
      <c r="Q53" s="181"/>
      <c r="R53" s="179"/>
      <c r="S53" s="180"/>
      <c r="T53" s="181"/>
      <c r="U53" s="179"/>
      <c r="V53" s="180"/>
      <c r="W53" s="181"/>
      <c r="X53" s="179"/>
      <c r="Y53" s="180"/>
      <c r="Z53" s="181"/>
      <c r="AA53" s="179"/>
      <c r="AB53" s="180"/>
      <c r="AC53" s="181"/>
      <c r="AD53" s="179"/>
      <c r="AE53" s="180"/>
      <c r="AF53" s="181"/>
      <c r="AG53" s="179"/>
      <c r="AH53" s="180"/>
      <c r="AI53" s="181"/>
      <c r="AJ53" s="179"/>
      <c r="AK53" s="180"/>
      <c r="AL53" s="181"/>
      <c r="AM53" s="179"/>
      <c r="AN53" s="180"/>
      <c r="AO53" s="181"/>
      <c r="AP53" s="179"/>
      <c r="AQ53" s="180"/>
      <c r="AR53" s="181"/>
      <c r="AS53" s="179"/>
      <c r="AT53" s="180"/>
      <c r="AU53" s="181"/>
    </row>
    <row r="54" spans="2:47" ht="18" customHeight="1">
      <c r="B54" s="251"/>
      <c r="C54" s="116">
        <v>24</v>
      </c>
      <c r="D54" s="104" t="s">
        <v>300</v>
      </c>
      <c r="E54" s="104" t="s">
        <v>82</v>
      </c>
      <c r="F54" s="104" t="s">
        <v>346</v>
      </c>
      <c r="G54" s="78">
        <v>0.85</v>
      </c>
      <c r="H54" s="190" t="s">
        <v>28</v>
      </c>
      <c r="I54" s="23">
        <v>8105</v>
      </c>
      <c r="J54" s="302">
        <v>8448</v>
      </c>
      <c r="K54" s="304"/>
      <c r="L54" s="16">
        <v>7544</v>
      </c>
      <c r="M54" s="161">
        <v>9455</v>
      </c>
      <c r="N54" s="162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>
      <c r="B55" s="251"/>
      <c r="C55" s="116"/>
      <c r="D55" s="104"/>
      <c r="E55" s="104"/>
      <c r="F55" s="104"/>
      <c r="G55" s="73"/>
      <c r="H55" s="190"/>
      <c r="I55" s="305">
        <f>(I54/J54)*100</f>
        <v>95.939867424242422</v>
      </c>
      <c r="J55" s="305"/>
      <c r="K55" s="305"/>
      <c r="L55" s="122">
        <f>(L54/M54)*100</f>
        <v>79.788471708090952</v>
      </c>
      <c r="M55" s="122"/>
      <c r="N55" s="122"/>
      <c r="O55" s="122" t="e">
        <f>(O54/P54)*100</f>
        <v>#DIV/0!</v>
      </c>
      <c r="P55" s="122"/>
      <c r="Q55" s="122"/>
      <c r="R55" s="122" t="e">
        <f>(R54/S54)*100</f>
        <v>#DIV/0!</v>
      </c>
      <c r="S55" s="122"/>
      <c r="T55" s="122"/>
      <c r="U55" s="122" t="e">
        <f>(U54/V54)*100</f>
        <v>#DIV/0!</v>
      </c>
      <c r="V55" s="122"/>
      <c r="W55" s="122"/>
      <c r="X55" s="122" t="e">
        <f>(X54/Y54)*100</f>
        <v>#DIV/0!</v>
      </c>
      <c r="Y55" s="122"/>
      <c r="Z55" s="122"/>
      <c r="AA55" s="122" t="e">
        <f>(AA54/AB54)*100</f>
        <v>#DIV/0!</v>
      </c>
      <c r="AB55" s="122"/>
      <c r="AC55" s="122"/>
      <c r="AD55" s="122" t="e">
        <f>(AD54/AE54)*100</f>
        <v>#DIV/0!</v>
      </c>
      <c r="AE55" s="122"/>
      <c r="AF55" s="122"/>
      <c r="AG55" s="122" t="e">
        <f>(AG54/AH54)*100</f>
        <v>#DIV/0!</v>
      </c>
      <c r="AH55" s="122"/>
      <c r="AI55" s="122"/>
      <c r="AJ55" s="122" t="e">
        <f>(AJ54/AK54)*100</f>
        <v>#DIV/0!</v>
      </c>
      <c r="AK55" s="122"/>
      <c r="AL55" s="122"/>
      <c r="AM55" s="122" t="e">
        <f>(AM54/AN54)*100</f>
        <v>#DIV/0!</v>
      </c>
      <c r="AN55" s="122"/>
      <c r="AO55" s="122"/>
      <c r="AP55" s="122" t="e">
        <f>(AP54/AQ54)*100</f>
        <v>#DIV/0!</v>
      </c>
      <c r="AQ55" s="122"/>
      <c r="AR55" s="122"/>
      <c r="AS55" s="122" t="e">
        <f>(AS54/AT54)*100</f>
        <v>#DIV/0!</v>
      </c>
      <c r="AT55" s="122"/>
      <c r="AU55" s="122"/>
    </row>
    <row r="56" spans="2:47" ht="18" customHeight="1">
      <c r="B56" s="251"/>
      <c r="C56" s="116">
        <v>25</v>
      </c>
      <c r="D56" s="110" t="s">
        <v>83</v>
      </c>
      <c r="E56" s="110" t="s">
        <v>84</v>
      </c>
      <c r="F56" s="110" t="s">
        <v>347</v>
      </c>
      <c r="G56" s="73" t="s">
        <v>72</v>
      </c>
      <c r="H56" s="221" t="s">
        <v>38</v>
      </c>
      <c r="I56" s="23">
        <v>308</v>
      </c>
      <c r="J56" s="302">
        <v>2730</v>
      </c>
      <c r="K56" s="304"/>
      <c r="L56" s="23">
        <v>267</v>
      </c>
      <c r="M56" s="302">
        <v>2599</v>
      </c>
      <c r="N56" s="304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>
      <c r="B57" s="251"/>
      <c r="C57" s="116"/>
      <c r="D57" s="110"/>
      <c r="E57" s="110"/>
      <c r="F57" s="110"/>
      <c r="G57" s="73"/>
      <c r="H57" s="221"/>
      <c r="I57" s="305">
        <f>(I56/J56)*100</f>
        <v>11.282051282051283</v>
      </c>
      <c r="J57" s="305"/>
      <c r="K57" s="305"/>
      <c r="L57" s="305">
        <f>(L56/M56)*100</f>
        <v>10.27318199307426</v>
      </c>
      <c r="M57" s="305"/>
      <c r="N57" s="305"/>
      <c r="O57" s="122" t="e">
        <f>(O56/P56)*100</f>
        <v>#DIV/0!</v>
      </c>
      <c r="P57" s="122"/>
      <c r="Q57" s="122"/>
      <c r="R57" s="122" t="e">
        <f>(R56/S56)*100</f>
        <v>#DIV/0!</v>
      </c>
      <c r="S57" s="122"/>
      <c r="T57" s="122"/>
      <c r="U57" s="122" t="e">
        <f>(U56/V56)*100</f>
        <v>#DIV/0!</v>
      </c>
      <c r="V57" s="122"/>
      <c r="W57" s="122"/>
      <c r="X57" s="122" t="e">
        <f>(X56/Y56)*100</f>
        <v>#DIV/0!</v>
      </c>
      <c r="Y57" s="122"/>
      <c r="Z57" s="122"/>
      <c r="AA57" s="122" t="e">
        <f>(AA56/AB56)*100</f>
        <v>#DIV/0!</v>
      </c>
      <c r="AB57" s="122"/>
      <c r="AC57" s="122"/>
      <c r="AD57" s="122" t="e">
        <f>(AD56/AE56)*100</f>
        <v>#DIV/0!</v>
      </c>
      <c r="AE57" s="122"/>
      <c r="AF57" s="122"/>
      <c r="AG57" s="122" t="e">
        <f>(AG56/AH56)*100</f>
        <v>#DIV/0!</v>
      </c>
      <c r="AH57" s="122"/>
      <c r="AI57" s="122"/>
      <c r="AJ57" s="122" t="e">
        <f>(AJ56/AK56)*100</f>
        <v>#DIV/0!</v>
      </c>
      <c r="AK57" s="122"/>
      <c r="AL57" s="122"/>
      <c r="AM57" s="122" t="e">
        <f>(AM56/AN56)*100</f>
        <v>#DIV/0!</v>
      </c>
      <c r="AN57" s="122"/>
      <c r="AO57" s="122"/>
      <c r="AP57" s="122" t="e">
        <f>(AP56/AQ56)*100</f>
        <v>#DIV/0!</v>
      </c>
      <c r="AQ57" s="122"/>
      <c r="AR57" s="122"/>
      <c r="AS57" s="122" t="e">
        <f>(AS56/AT56)*100</f>
        <v>#DIV/0!</v>
      </c>
      <c r="AT57" s="122"/>
      <c r="AU57" s="122"/>
    </row>
    <row r="58" spans="2:47" ht="18" customHeight="1">
      <c r="B58" s="247" t="s">
        <v>86</v>
      </c>
      <c r="C58" s="116">
        <v>26</v>
      </c>
      <c r="D58" s="104" t="s">
        <v>301</v>
      </c>
      <c r="E58" s="104" t="s">
        <v>88</v>
      </c>
      <c r="F58" s="249" t="s">
        <v>348</v>
      </c>
      <c r="G58" s="86">
        <v>1</v>
      </c>
      <c r="H58" s="190" t="s">
        <v>28</v>
      </c>
      <c r="I58" s="21">
        <v>1949</v>
      </c>
      <c r="J58" s="302">
        <v>1949</v>
      </c>
      <c r="K58" s="304"/>
      <c r="L58" s="21">
        <v>1883</v>
      </c>
      <c r="M58" s="302">
        <v>1883</v>
      </c>
      <c r="N58" s="304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>
      <c r="B59" s="248"/>
      <c r="C59" s="116"/>
      <c r="D59" s="104"/>
      <c r="E59" s="104"/>
      <c r="F59" s="110"/>
      <c r="G59" s="84"/>
      <c r="H59" s="190"/>
      <c r="I59" s="305">
        <f>(I58/J58)*100</f>
        <v>100</v>
      </c>
      <c r="J59" s="305"/>
      <c r="K59" s="305"/>
      <c r="L59" s="305">
        <f>(L58/M58)*100</f>
        <v>100</v>
      </c>
      <c r="M59" s="305"/>
      <c r="N59" s="305"/>
      <c r="O59" s="122" t="e">
        <f>(O58/P58)*100</f>
        <v>#DIV/0!</v>
      </c>
      <c r="P59" s="122"/>
      <c r="Q59" s="122"/>
      <c r="R59" s="122" t="e">
        <f>(R58/S58)*100</f>
        <v>#DIV/0!</v>
      </c>
      <c r="S59" s="122"/>
      <c r="T59" s="122"/>
      <c r="U59" s="122" t="e">
        <f>(U58/V58)*100</f>
        <v>#DIV/0!</v>
      </c>
      <c r="V59" s="122"/>
      <c r="W59" s="122"/>
      <c r="X59" s="122" t="e">
        <f>(X58/Y58)*100</f>
        <v>#DIV/0!</v>
      </c>
      <c r="Y59" s="122"/>
      <c r="Z59" s="122"/>
      <c r="AA59" s="122" t="e">
        <f>(AA58/AB58)*100</f>
        <v>#DIV/0!</v>
      </c>
      <c r="AB59" s="122"/>
      <c r="AC59" s="122"/>
      <c r="AD59" s="122" t="e">
        <f>(AD58/AE58)*100</f>
        <v>#DIV/0!</v>
      </c>
      <c r="AE59" s="122"/>
      <c r="AF59" s="122"/>
      <c r="AG59" s="122" t="e">
        <f>(AG58/AH58)*100</f>
        <v>#DIV/0!</v>
      </c>
      <c r="AH59" s="122"/>
      <c r="AI59" s="122"/>
      <c r="AJ59" s="122" t="e">
        <f>(AJ58/AK58)*100</f>
        <v>#DIV/0!</v>
      </c>
      <c r="AK59" s="122"/>
      <c r="AL59" s="122"/>
      <c r="AM59" s="122" t="e">
        <f>(AM58/AN58)*100</f>
        <v>#DIV/0!</v>
      </c>
      <c r="AN59" s="122"/>
      <c r="AO59" s="122"/>
      <c r="AP59" s="122" t="e">
        <f>(AP58/AQ58)*100</f>
        <v>#DIV/0!</v>
      </c>
      <c r="AQ59" s="122"/>
      <c r="AR59" s="122"/>
      <c r="AS59" s="122" t="e">
        <f>(AS58/AT58)*100</f>
        <v>#DIV/0!</v>
      </c>
      <c r="AT59" s="122"/>
      <c r="AU59" s="122"/>
    </row>
    <row r="60" spans="2:47" ht="18" customHeight="1">
      <c r="B60" s="248"/>
      <c r="C60" s="116">
        <v>27</v>
      </c>
      <c r="D60" s="104" t="s">
        <v>89</v>
      </c>
      <c r="E60" s="104" t="s">
        <v>90</v>
      </c>
      <c r="F60" s="104" t="s">
        <v>349</v>
      </c>
      <c r="G60" s="84" t="s">
        <v>91</v>
      </c>
      <c r="H60" s="190" t="s">
        <v>38</v>
      </c>
      <c r="I60" s="16">
        <v>887</v>
      </c>
      <c r="J60" s="161">
        <v>1949</v>
      </c>
      <c r="K60" s="162"/>
      <c r="L60" s="16">
        <v>746</v>
      </c>
      <c r="M60" s="161">
        <v>1883</v>
      </c>
      <c r="N60" s="162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>
      <c r="B61" s="248"/>
      <c r="C61" s="116"/>
      <c r="D61" s="104"/>
      <c r="E61" s="104"/>
      <c r="F61" s="104"/>
      <c r="G61" s="84"/>
      <c r="H61" s="190"/>
      <c r="I61" s="122">
        <f>(I60/J60)*100</f>
        <v>45.510518214468959</v>
      </c>
      <c r="J61" s="122"/>
      <c r="K61" s="122"/>
      <c r="L61" s="122">
        <f>(L60/M60)*100</f>
        <v>39.617631439192778</v>
      </c>
      <c r="M61" s="122"/>
      <c r="N61" s="122"/>
      <c r="O61" s="122" t="e">
        <f>(O60/P60)*100</f>
        <v>#DIV/0!</v>
      </c>
      <c r="P61" s="122"/>
      <c r="Q61" s="122"/>
      <c r="R61" s="122" t="e">
        <f>(R60/S60)*100</f>
        <v>#DIV/0!</v>
      </c>
      <c r="S61" s="122"/>
      <c r="T61" s="122"/>
      <c r="U61" s="122" t="e">
        <f>(U60/V60)*100</f>
        <v>#DIV/0!</v>
      </c>
      <c r="V61" s="122"/>
      <c r="W61" s="122"/>
      <c r="X61" s="122" t="e">
        <f>(X60/Y60)*100</f>
        <v>#DIV/0!</v>
      </c>
      <c r="Y61" s="122"/>
      <c r="Z61" s="122"/>
      <c r="AA61" s="122" t="e">
        <f>(AA60/AB60)*100</f>
        <v>#DIV/0!</v>
      </c>
      <c r="AB61" s="122"/>
      <c r="AC61" s="122"/>
      <c r="AD61" s="122" t="e">
        <f>(AD60/AE60)*100</f>
        <v>#DIV/0!</v>
      </c>
      <c r="AE61" s="122"/>
      <c r="AF61" s="122"/>
      <c r="AG61" s="122" t="e">
        <f>(AG60/AH60)*100</f>
        <v>#DIV/0!</v>
      </c>
      <c r="AH61" s="122"/>
      <c r="AI61" s="122"/>
      <c r="AJ61" s="122" t="e">
        <f>(AJ60/AK60)*100</f>
        <v>#DIV/0!</v>
      </c>
      <c r="AK61" s="122"/>
      <c r="AL61" s="122"/>
      <c r="AM61" s="122" t="e">
        <f>(AM60/AN60)*100</f>
        <v>#DIV/0!</v>
      </c>
      <c r="AN61" s="122"/>
      <c r="AO61" s="122"/>
      <c r="AP61" s="122" t="e">
        <f>(AP60/AQ60)*100</f>
        <v>#DIV/0!</v>
      </c>
      <c r="AQ61" s="122"/>
      <c r="AR61" s="122"/>
      <c r="AS61" s="122" t="e">
        <f>(AS60/AT60)*100</f>
        <v>#DIV/0!</v>
      </c>
      <c r="AT61" s="122"/>
      <c r="AU61" s="122"/>
    </row>
    <row r="62" spans="2:47" ht="18" customHeight="1">
      <c r="B62" s="248"/>
      <c r="C62" s="116">
        <v>28</v>
      </c>
      <c r="D62" s="104" t="s">
        <v>302</v>
      </c>
      <c r="E62" s="104" t="s">
        <v>93</v>
      </c>
      <c r="F62" s="104" t="s">
        <v>350</v>
      </c>
      <c r="G62" s="84" t="s">
        <v>94</v>
      </c>
      <c r="H62" s="190" t="s">
        <v>28</v>
      </c>
      <c r="I62" s="16">
        <v>956</v>
      </c>
      <c r="J62" s="161">
        <v>1949</v>
      </c>
      <c r="K62" s="162"/>
      <c r="L62" s="16">
        <v>877</v>
      </c>
      <c r="M62" s="161">
        <v>1883</v>
      </c>
      <c r="N62" s="162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>
      <c r="B63" s="248"/>
      <c r="C63" s="116"/>
      <c r="D63" s="104"/>
      <c r="E63" s="104"/>
      <c r="F63" s="104"/>
      <c r="G63" s="84"/>
      <c r="H63" s="190"/>
      <c r="I63" s="122">
        <f>(I62/J62)*100</f>
        <v>49.050795279630584</v>
      </c>
      <c r="J63" s="122"/>
      <c r="K63" s="122"/>
      <c r="L63" s="122">
        <f>(L62/M62)*100</f>
        <v>46.574614976101962</v>
      </c>
      <c r="M63" s="122"/>
      <c r="N63" s="122"/>
      <c r="O63" s="122" t="e">
        <f>(O62/P62)*100</f>
        <v>#DIV/0!</v>
      </c>
      <c r="P63" s="122"/>
      <c r="Q63" s="122"/>
      <c r="R63" s="122" t="e">
        <f>(R62/S62)*100</f>
        <v>#DIV/0!</v>
      </c>
      <c r="S63" s="122"/>
      <c r="T63" s="122"/>
      <c r="U63" s="122" t="e">
        <f>(U62/V62)*100</f>
        <v>#DIV/0!</v>
      </c>
      <c r="V63" s="122"/>
      <c r="W63" s="122"/>
      <c r="X63" s="122" t="e">
        <f>(X62/Y62)*100</f>
        <v>#DIV/0!</v>
      </c>
      <c r="Y63" s="122"/>
      <c r="Z63" s="122"/>
      <c r="AA63" s="122" t="e">
        <f>(AA62/AB62)*100</f>
        <v>#DIV/0!</v>
      </c>
      <c r="AB63" s="122"/>
      <c r="AC63" s="122"/>
      <c r="AD63" s="122" t="e">
        <f>(AD62/AE62)*100</f>
        <v>#DIV/0!</v>
      </c>
      <c r="AE63" s="122"/>
      <c r="AF63" s="122"/>
      <c r="AG63" s="122" t="e">
        <f>(AG62/AH62)*100</f>
        <v>#DIV/0!</v>
      </c>
      <c r="AH63" s="122"/>
      <c r="AI63" s="122"/>
      <c r="AJ63" s="122" t="e">
        <f>(AJ62/AK62)*100</f>
        <v>#DIV/0!</v>
      </c>
      <c r="AK63" s="122"/>
      <c r="AL63" s="122"/>
      <c r="AM63" s="122" t="e">
        <f>(AM62/AN62)*100</f>
        <v>#DIV/0!</v>
      </c>
      <c r="AN63" s="122"/>
      <c r="AO63" s="122"/>
      <c r="AP63" s="122" t="e">
        <f>(AP62/AQ62)*100</f>
        <v>#DIV/0!</v>
      </c>
      <c r="AQ63" s="122"/>
      <c r="AR63" s="122"/>
      <c r="AS63" s="122" t="e">
        <f>(AS62/AT62)*100</f>
        <v>#DIV/0!</v>
      </c>
      <c r="AT63" s="122"/>
      <c r="AU63" s="122"/>
    </row>
    <row r="64" spans="2:47" ht="18" customHeight="1">
      <c r="B64" s="245" t="s">
        <v>96</v>
      </c>
      <c r="C64" s="116">
        <v>29</v>
      </c>
      <c r="D64" s="104" t="s">
        <v>97</v>
      </c>
      <c r="E64" s="104" t="s">
        <v>98</v>
      </c>
      <c r="F64" s="229" t="s">
        <v>351</v>
      </c>
      <c r="G64" s="78">
        <v>0.8</v>
      </c>
      <c r="H64" s="190" t="s">
        <v>38</v>
      </c>
      <c r="I64" s="16">
        <v>5500</v>
      </c>
      <c r="J64" s="161">
        <v>6200</v>
      </c>
      <c r="K64" s="162"/>
      <c r="L64" s="16">
        <v>4564</v>
      </c>
      <c r="M64" s="161">
        <v>5600</v>
      </c>
      <c r="N64" s="162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>
      <c r="B65" s="246"/>
      <c r="C65" s="116"/>
      <c r="D65" s="104"/>
      <c r="E65" s="104"/>
      <c r="F65" s="104"/>
      <c r="G65" s="73"/>
      <c r="H65" s="190"/>
      <c r="I65" s="122">
        <f>(I64/J64)*100</f>
        <v>88.709677419354833</v>
      </c>
      <c r="J65" s="122"/>
      <c r="K65" s="122"/>
      <c r="L65" s="122">
        <f>(L64/M64)*100</f>
        <v>81.5</v>
      </c>
      <c r="M65" s="122"/>
      <c r="N65" s="122"/>
      <c r="O65" s="122" t="e">
        <f>(O64/P64)*100</f>
        <v>#DIV/0!</v>
      </c>
      <c r="P65" s="122"/>
      <c r="Q65" s="122"/>
      <c r="R65" s="122" t="e">
        <f>(R64/S64)*100</f>
        <v>#DIV/0!</v>
      </c>
      <c r="S65" s="122"/>
      <c r="T65" s="122"/>
      <c r="U65" s="122" t="e">
        <f>(U64/V64)*100</f>
        <v>#DIV/0!</v>
      </c>
      <c r="V65" s="122"/>
      <c r="W65" s="122"/>
      <c r="X65" s="122" t="e">
        <f>(X64/Y64)*100</f>
        <v>#DIV/0!</v>
      </c>
      <c r="Y65" s="122"/>
      <c r="Z65" s="122"/>
      <c r="AA65" s="122" t="e">
        <f>(AA64/AB64)*100</f>
        <v>#DIV/0!</v>
      </c>
      <c r="AB65" s="122"/>
      <c r="AC65" s="122"/>
      <c r="AD65" s="122" t="e">
        <f>(AD64/AE64)*100</f>
        <v>#DIV/0!</v>
      </c>
      <c r="AE65" s="122"/>
      <c r="AF65" s="122"/>
      <c r="AG65" s="122" t="e">
        <f>(AG64/AH64)*100</f>
        <v>#DIV/0!</v>
      </c>
      <c r="AH65" s="122"/>
      <c r="AI65" s="122"/>
      <c r="AJ65" s="122" t="e">
        <f>(AJ64/AK64)*100</f>
        <v>#DIV/0!</v>
      </c>
      <c r="AK65" s="122"/>
      <c r="AL65" s="122"/>
      <c r="AM65" s="122" t="e">
        <f>(AM64/AN64)*100</f>
        <v>#DIV/0!</v>
      </c>
      <c r="AN65" s="122"/>
      <c r="AO65" s="122"/>
      <c r="AP65" s="122" t="e">
        <f>(AP64/AQ64)*100</f>
        <v>#DIV/0!</v>
      </c>
      <c r="AQ65" s="122"/>
      <c r="AR65" s="122"/>
      <c r="AS65" s="122" t="e">
        <f>(AS64/AT64)*100</f>
        <v>#DIV/0!</v>
      </c>
      <c r="AT65" s="122"/>
      <c r="AU65" s="122"/>
    </row>
    <row r="66" spans="2:47" ht="18" customHeight="1">
      <c r="B66" s="246"/>
      <c r="C66" s="116">
        <v>30</v>
      </c>
      <c r="D66" s="104" t="s">
        <v>99</v>
      </c>
      <c r="E66" s="104" t="s">
        <v>100</v>
      </c>
      <c r="F66" s="104" t="s">
        <v>352</v>
      </c>
      <c r="G66" s="84" t="s">
        <v>101</v>
      </c>
      <c r="H66" s="190" t="s">
        <v>28</v>
      </c>
      <c r="I66" s="16">
        <v>85</v>
      </c>
      <c r="J66" s="161">
        <v>905</v>
      </c>
      <c r="K66" s="162"/>
      <c r="L66" s="16">
        <v>51</v>
      </c>
      <c r="M66" s="161">
        <v>749</v>
      </c>
      <c r="N66" s="162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>
      <c r="B67" s="246"/>
      <c r="C67" s="116"/>
      <c r="D67" s="104"/>
      <c r="E67" s="104"/>
      <c r="F67" s="104"/>
      <c r="G67" s="84"/>
      <c r="H67" s="190"/>
      <c r="I67" s="122">
        <f>(I66/J66)*100</f>
        <v>9.3922651933701662</v>
      </c>
      <c r="J67" s="122"/>
      <c r="K67" s="122"/>
      <c r="L67" s="122">
        <f>(L66/M66)*100</f>
        <v>6.8090787716955941</v>
      </c>
      <c r="M67" s="122"/>
      <c r="N67" s="122"/>
      <c r="O67" s="122" t="e">
        <f>(O66/P66)*100</f>
        <v>#DIV/0!</v>
      </c>
      <c r="P67" s="122"/>
      <c r="Q67" s="122"/>
      <c r="R67" s="122" t="e">
        <f>(R66/S66)*100</f>
        <v>#DIV/0!</v>
      </c>
      <c r="S67" s="122"/>
      <c r="T67" s="122"/>
      <c r="U67" s="122" t="e">
        <f>(U66/V66)*100</f>
        <v>#DIV/0!</v>
      </c>
      <c r="V67" s="122"/>
      <c r="W67" s="122"/>
      <c r="X67" s="122" t="e">
        <f>(X66/Y66)*100</f>
        <v>#DIV/0!</v>
      </c>
      <c r="Y67" s="122"/>
      <c r="Z67" s="122"/>
      <c r="AA67" s="122" t="e">
        <f>(AA66/AB66)*100</f>
        <v>#DIV/0!</v>
      </c>
      <c r="AB67" s="122"/>
      <c r="AC67" s="122"/>
      <c r="AD67" s="122" t="e">
        <f>(AD66/AE66)*100</f>
        <v>#DIV/0!</v>
      </c>
      <c r="AE67" s="122"/>
      <c r="AF67" s="122"/>
      <c r="AG67" s="122" t="e">
        <f>(AG66/AH66)*100</f>
        <v>#DIV/0!</v>
      </c>
      <c r="AH67" s="122"/>
      <c r="AI67" s="122"/>
      <c r="AJ67" s="122" t="e">
        <f>(AJ66/AK66)*100</f>
        <v>#DIV/0!</v>
      </c>
      <c r="AK67" s="122"/>
      <c r="AL67" s="122"/>
      <c r="AM67" s="122" t="e">
        <f>(AM66/AN66)*100</f>
        <v>#DIV/0!</v>
      </c>
      <c r="AN67" s="122"/>
      <c r="AO67" s="122"/>
      <c r="AP67" s="122" t="e">
        <f>(AP66/AQ66)*100</f>
        <v>#DIV/0!</v>
      </c>
      <c r="AQ67" s="122"/>
      <c r="AR67" s="122"/>
      <c r="AS67" s="122" t="e">
        <f>(AS66/AT66)*100</f>
        <v>#DIV/0!</v>
      </c>
      <c r="AT67" s="122"/>
      <c r="AU67" s="122"/>
    </row>
    <row r="68" spans="2:47" ht="18" customHeight="1">
      <c r="B68" s="246"/>
      <c r="C68" s="116">
        <v>31</v>
      </c>
      <c r="D68" s="104" t="s">
        <v>102</v>
      </c>
      <c r="E68" s="104" t="s">
        <v>103</v>
      </c>
      <c r="F68" s="104" t="s">
        <v>353</v>
      </c>
      <c r="G68" s="117" t="s">
        <v>104</v>
      </c>
      <c r="H68" s="190" t="s">
        <v>38</v>
      </c>
      <c r="I68" s="21">
        <v>58</v>
      </c>
      <c r="J68" s="302">
        <v>905</v>
      </c>
      <c r="K68" s="304"/>
      <c r="L68" s="21">
        <v>33</v>
      </c>
      <c r="M68" s="302">
        <v>749</v>
      </c>
      <c r="N68" s="304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>
      <c r="B69" s="246"/>
      <c r="C69" s="116"/>
      <c r="D69" s="104"/>
      <c r="E69" s="104"/>
      <c r="F69" s="104"/>
      <c r="G69" s="117"/>
      <c r="H69" s="190"/>
      <c r="I69" s="305">
        <f>(I68/J68)*100</f>
        <v>6.4088397790055245</v>
      </c>
      <c r="J69" s="305"/>
      <c r="K69" s="305"/>
      <c r="L69" s="305">
        <f>(L68/M68)*100</f>
        <v>4.4058744993324437</v>
      </c>
      <c r="M69" s="305"/>
      <c r="N69" s="305"/>
      <c r="O69" s="122" t="e">
        <f>(O68/P68)*100</f>
        <v>#DIV/0!</v>
      </c>
      <c r="P69" s="122"/>
      <c r="Q69" s="122"/>
      <c r="R69" s="122" t="e">
        <f>(R68/S68)*100</f>
        <v>#DIV/0!</v>
      </c>
      <c r="S69" s="122"/>
      <c r="T69" s="122"/>
      <c r="U69" s="122" t="e">
        <f>(U68/V68)*100</f>
        <v>#DIV/0!</v>
      </c>
      <c r="V69" s="122"/>
      <c r="W69" s="122"/>
      <c r="X69" s="122" t="e">
        <f>(X68/Y68)*100</f>
        <v>#DIV/0!</v>
      </c>
      <c r="Y69" s="122"/>
      <c r="Z69" s="122"/>
      <c r="AA69" s="122" t="e">
        <f>(AA68/AB68)*100</f>
        <v>#DIV/0!</v>
      </c>
      <c r="AB69" s="122"/>
      <c r="AC69" s="122"/>
      <c r="AD69" s="122" t="e">
        <f>(AD68/AE68)*100</f>
        <v>#DIV/0!</v>
      </c>
      <c r="AE69" s="122"/>
      <c r="AF69" s="122"/>
      <c r="AG69" s="122" t="e">
        <f>(AG68/AH68)*100</f>
        <v>#DIV/0!</v>
      </c>
      <c r="AH69" s="122"/>
      <c r="AI69" s="122"/>
      <c r="AJ69" s="122" t="e">
        <f>(AJ68/AK68)*100</f>
        <v>#DIV/0!</v>
      </c>
      <c r="AK69" s="122"/>
      <c r="AL69" s="122"/>
      <c r="AM69" s="122" t="e">
        <f>(AM68/AN68)*100</f>
        <v>#DIV/0!</v>
      </c>
      <c r="AN69" s="122"/>
      <c r="AO69" s="122"/>
      <c r="AP69" s="122" t="e">
        <f>(AP68/AQ68)*100</f>
        <v>#DIV/0!</v>
      </c>
      <c r="AQ69" s="122"/>
      <c r="AR69" s="122"/>
      <c r="AS69" s="122" t="e">
        <f>(AS68/AT68)*100</f>
        <v>#DIV/0!</v>
      </c>
      <c r="AT69" s="122"/>
      <c r="AU69" s="122"/>
    </row>
    <row r="70" spans="2:47" ht="18" customHeight="1">
      <c r="B70" s="246"/>
      <c r="C70" s="116">
        <v>32</v>
      </c>
      <c r="D70" s="104" t="s">
        <v>105</v>
      </c>
      <c r="E70" s="104" t="s">
        <v>106</v>
      </c>
      <c r="F70" s="104" t="s">
        <v>354</v>
      </c>
      <c r="G70" s="118">
        <v>7</v>
      </c>
      <c r="H70" s="190" t="s">
        <v>38</v>
      </c>
      <c r="I70" s="21">
        <v>5535</v>
      </c>
      <c r="J70" s="306">
        <v>905</v>
      </c>
      <c r="K70" s="306"/>
      <c r="L70" s="21">
        <v>4287</v>
      </c>
      <c r="M70" s="306">
        <v>749</v>
      </c>
      <c r="N70" s="306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>
      <c r="B71" s="246"/>
      <c r="C71" s="116"/>
      <c r="D71" s="104"/>
      <c r="E71" s="104"/>
      <c r="F71" s="104"/>
      <c r="G71" s="118"/>
      <c r="H71" s="190"/>
      <c r="I71" s="305">
        <f>(I70/J70)*100</f>
        <v>611.60220994475139</v>
      </c>
      <c r="J71" s="305"/>
      <c r="K71" s="305"/>
      <c r="L71" s="305">
        <f>(L70/M70)*100</f>
        <v>572.36315086782372</v>
      </c>
      <c r="M71" s="305"/>
      <c r="N71" s="305"/>
      <c r="O71" s="122" t="e">
        <f>(O70/P70)</f>
        <v>#DIV/0!</v>
      </c>
      <c r="P71" s="122"/>
      <c r="Q71" s="122"/>
      <c r="R71" s="122" t="e">
        <f>(R70/S70)</f>
        <v>#DIV/0!</v>
      </c>
      <c r="S71" s="122"/>
      <c r="T71" s="122"/>
      <c r="U71" s="122" t="e">
        <f>(U70/V70)</f>
        <v>#DIV/0!</v>
      </c>
      <c r="V71" s="122"/>
      <c r="W71" s="122"/>
      <c r="X71" s="122" t="e">
        <f>(X70/Y70)</f>
        <v>#DIV/0!</v>
      </c>
      <c r="Y71" s="122"/>
      <c r="Z71" s="122"/>
      <c r="AA71" s="122" t="e">
        <f>(AA70/AB70)</f>
        <v>#DIV/0!</v>
      </c>
      <c r="AB71" s="122"/>
      <c r="AC71" s="122"/>
      <c r="AD71" s="122" t="e">
        <f>(AD70/AE70)</f>
        <v>#DIV/0!</v>
      </c>
      <c r="AE71" s="122"/>
      <c r="AF71" s="122"/>
      <c r="AG71" s="122" t="e">
        <f>(AG70/AH70)</f>
        <v>#DIV/0!</v>
      </c>
      <c r="AH71" s="122"/>
      <c r="AI71" s="122"/>
      <c r="AJ71" s="122" t="e">
        <f>(AJ70/AK70)</f>
        <v>#DIV/0!</v>
      </c>
      <c r="AK71" s="122"/>
      <c r="AL71" s="122"/>
      <c r="AM71" s="122" t="e">
        <f>(AM70/AN70)</f>
        <v>#DIV/0!</v>
      </c>
      <c r="AN71" s="122"/>
      <c r="AO71" s="122"/>
      <c r="AP71" s="122" t="e">
        <f>(AP70/AQ70)</f>
        <v>#DIV/0!</v>
      </c>
      <c r="AQ71" s="122"/>
      <c r="AR71" s="122"/>
      <c r="AS71" s="122" t="e">
        <f>(AS70/AT70)</f>
        <v>#DIV/0!</v>
      </c>
      <c r="AT71" s="122"/>
      <c r="AU71" s="122"/>
    </row>
    <row r="72" spans="2:47" ht="18" customHeight="1">
      <c r="B72" s="246"/>
      <c r="C72" s="116">
        <v>33</v>
      </c>
      <c r="D72" s="104" t="s">
        <v>303</v>
      </c>
      <c r="E72" s="104" t="s">
        <v>108</v>
      </c>
      <c r="F72" s="104" t="s">
        <v>355</v>
      </c>
      <c r="G72" s="86">
        <v>0.5</v>
      </c>
      <c r="H72" s="190" t="s">
        <v>28</v>
      </c>
      <c r="I72" s="21">
        <v>785</v>
      </c>
      <c r="J72" s="306">
        <v>905</v>
      </c>
      <c r="K72" s="306"/>
      <c r="L72" s="21">
        <v>608</v>
      </c>
      <c r="M72" s="306">
        <v>749</v>
      </c>
      <c r="N72" s="306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>
      <c r="B73" s="246"/>
      <c r="C73" s="116"/>
      <c r="D73" s="104"/>
      <c r="E73" s="104"/>
      <c r="F73" s="104"/>
      <c r="G73" s="84"/>
      <c r="H73" s="190"/>
      <c r="I73" s="305">
        <f>(I72/J72)*100</f>
        <v>86.740331491712709</v>
      </c>
      <c r="J73" s="305"/>
      <c r="K73" s="305"/>
      <c r="L73" s="305">
        <f>(L72/M72)*100</f>
        <v>81.174899866488644</v>
      </c>
      <c r="M73" s="305"/>
      <c r="N73" s="305"/>
      <c r="O73" s="122" t="e">
        <f>(O72/P72)*100</f>
        <v>#DIV/0!</v>
      </c>
      <c r="P73" s="122"/>
      <c r="Q73" s="122"/>
      <c r="R73" s="122" t="e">
        <f>(R72/S72)*100</f>
        <v>#DIV/0!</v>
      </c>
      <c r="S73" s="122"/>
      <c r="T73" s="122"/>
      <c r="U73" s="122" t="e">
        <f>(U72/V72)*100</f>
        <v>#DIV/0!</v>
      </c>
      <c r="V73" s="122"/>
      <c r="W73" s="122"/>
      <c r="X73" s="122" t="e">
        <f>(X72/Y72)*100</f>
        <v>#DIV/0!</v>
      </c>
      <c r="Y73" s="122"/>
      <c r="Z73" s="122"/>
      <c r="AA73" s="122" t="e">
        <f>(AA72/AB72)*100</f>
        <v>#DIV/0!</v>
      </c>
      <c r="AB73" s="122"/>
      <c r="AC73" s="122"/>
      <c r="AD73" s="122" t="e">
        <f>(AD72/AE72)*100</f>
        <v>#DIV/0!</v>
      </c>
      <c r="AE73" s="122"/>
      <c r="AF73" s="122"/>
      <c r="AG73" s="122" t="e">
        <f>(AG72/AH72)*100</f>
        <v>#DIV/0!</v>
      </c>
      <c r="AH73" s="122"/>
      <c r="AI73" s="122"/>
      <c r="AJ73" s="122" t="e">
        <f>(AJ72/AK72)*100</f>
        <v>#DIV/0!</v>
      </c>
      <c r="AK73" s="122"/>
      <c r="AL73" s="122"/>
      <c r="AM73" s="122" t="e">
        <f>(AM72/AN72)*100</f>
        <v>#DIV/0!</v>
      </c>
      <c r="AN73" s="122"/>
      <c r="AO73" s="122"/>
      <c r="AP73" s="122" t="e">
        <f>(AP72/AQ72)*100</f>
        <v>#DIV/0!</v>
      </c>
      <c r="AQ73" s="122"/>
      <c r="AR73" s="122"/>
      <c r="AS73" s="122" t="e">
        <f>(AS72/AT72)*100</f>
        <v>#DIV/0!</v>
      </c>
      <c r="AT73" s="122"/>
      <c r="AU73" s="122"/>
    </row>
    <row r="74" spans="2:47" ht="18" customHeight="1">
      <c r="B74" s="246"/>
      <c r="C74" s="116">
        <v>34</v>
      </c>
      <c r="D74" s="104" t="s">
        <v>304</v>
      </c>
      <c r="E74" s="104" t="s">
        <v>110</v>
      </c>
      <c r="F74" s="104" t="s">
        <v>356</v>
      </c>
      <c r="G74" s="86">
        <v>0.1</v>
      </c>
      <c r="H74" s="190" t="s">
        <v>28</v>
      </c>
      <c r="I74" s="21">
        <v>120</v>
      </c>
      <c r="J74" s="306">
        <v>905</v>
      </c>
      <c r="K74" s="306"/>
      <c r="L74" s="21">
        <v>141</v>
      </c>
      <c r="M74" s="306">
        <v>749</v>
      </c>
      <c r="N74" s="306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>
      <c r="B75" s="246"/>
      <c r="C75" s="116"/>
      <c r="D75" s="104"/>
      <c r="E75" s="104"/>
      <c r="F75" s="104"/>
      <c r="G75" s="84"/>
      <c r="H75" s="190"/>
      <c r="I75" s="305">
        <f>(I74/J74)</f>
        <v>0.13259668508287292</v>
      </c>
      <c r="J75" s="305"/>
      <c r="K75" s="305"/>
      <c r="L75" s="305">
        <f>(L74/M74)</f>
        <v>0.18825100133511349</v>
      </c>
      <c r="M75" s="305"/>
      <c r="N75" s="305"/>
      <c r="O75" s="122" t="e">
        <f>(O74/P74)*100</f>
        <v>#DIV/0!</v>
      </c>
      <c r="P75" s="122"/>
      <c r="Q75" s="122"/>
      <c r="R75" s="122" t="e">
        <f>(R74/S74)*100</f>
        <v>#DIV/0!</v>
      </c>
      <c r="S75" s="122"/>
      <c r="T75" s="122"/>
      <c r="U75" s="122" t="e">
        <f>(U74/V74)*100</f>
        <v>#DIV/0!</v>
      </c>
      <c r="V75" s="122"/>
      <c r="W75" s="122"/>
      <c r="X75" s="122" t="e">
        <f>(X74/Y74)*100</f>
        <v>#DIV/0!</v>
      </c>
      <c r="Y75" s="122"/>
      <c r="Z75" s="122"/>
      <c r="AA75" s="122" t="e">
        <f>(AA74/AB74)*100</f>
        <v>#DIV/0!</v>
      </c>
      <c r="AB75" s="122"/>
      <c r="AC75" s="122"/>
      <c r="AD75" s="122" t="e">
        <f>(AD74/AE74)*100</f>
        <v>#DIV/0!</v>
      </c>
      <c r="AE75" s="122"/>
      <c r="AF75" s="122"/>
      <c r="AG75" s="122" t="e">
        <f>(AG74/AH74)*100</f>
        <v>#DIV/0!</v>
      </c>
      <c r="AH75" s="122"/>
      <c r="AI75" s="122"/>
      <c r="AJ75" s="122" t="e">
        <f>(AJ74/AK74)*100</f>
        <v>#DIV/0!</v>
      </c>
      <c r="AK75" s="122"/>
      <c r="AL75" s="122"/>
      <c r="AM75" s="122" t="e">
        <f>(AM74/AN74)*100</f>
        <v>#DIV/0!</v>
      </c>
      <c r="AN75" s="122"/>
      <c r="AO75" s="122"/>
      <c r="AP75" s="122" t="e">
        <f>(AP74/AQ74)*100</f>
        <v>#DIV/0!</v>
      </c>
      <c r="AQ75" s="122"/>
      <c r="AR75" s="122"/>
      <c r="AS75" s="122" t="e">
        <f>(AS74/AT74)*100</f>
        <v>#DIV/0!</v>
      </c>
      <c r="AT75" s="122"/>
      <c r="AU75" s="122"/>
    </row>
    <row r="76" spans="2:47" ht="18" customHeight="1">
      <c r="B76" s="246"/>
      <c r="C76" s="116">
        <v>35</v>
      </c>
      <c r="D76" s="104" t="s">
        <v>111</v>
      </c>
      <c r="E76" s="104" t="s">
        <v>112</v>
      </c>
      <c r="F76" s="104" t="s">
        <v>357</v>
      </c>
      <c r="G76" s="117" t="s">
        <v>113</v>
      </c>
      <c r="H76" s="190" t="s">
        <v>38</v>
      </c>
      <c r="I76" s="21">
        <v>905</v>
      </c>
      <c r="J76" s="306">
        <v>200</v>
      </c>
      <c r="K76" s="306"/>
      <c r="L76" s="21">
        <v>749</v>
      </c>
      <c r="M76" s="306">
        <v>200</v>
      </c>
      <c r="N76" s="306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>
      <c r="B77" s="246"/>
      <c r="C77" s="116"/>
      <c r="D77" s="104"/>
      <c r="E77" s="104"/>
      <c r="F77" s="104"/>
      <c r="G77" s="117"/>
      <c r="H77" s="190"/>
      <c r="I77" s="305">
        <f>(I76/J76)*10</f>
        <v>45.25</v>
      </c>
      <c r="J77" s="305"/>
      <c r="K77" s="305"/>
      <c r="L77" s="305">
        <f>(L76/M76)*10</f>
        <v>37.450000000000003</v>
      </c>
      <c r="M77" s="305"/>
      <c r="N77" s="305"/>
      <c r="O77" s="122" t="e">
        <f>(O76/P76)</f>
        <v>#DIV/0!</v>
      </c>
      <c r="P77" s="122"/>
      <c r="Q77" s="122"/>
      <c r="R77" s="122" t="e">
        <f>(R76/S76)</f>
        <v>#DIV/0!</v>
      </c>
      <c r="S77" s="122"/>
      <c r="T77" s="122"/>
      <c r="U77" s="122" t="e">
        <f>(U76/V76)</f>
        <v>#DIV/0!</v>
      </c>
      <c r="V77" s="122"/>
      <c r="W77" s="122"/>
      <c r="X77" s="122" t="e">
        <f>(X76/Y76)</f>
        <v>#DIV/0!</v>
      </c>
      <c r="Y77" s="122"/>
      <c r="Z77" s="122"/>
      <c r="AA77" s="122" t="e">
        <f>(AA76/AB76)</f>
        <v>#DIV/0!</v>
      </c>
      <c r="AB77" s="122"/>
      <c r="AC77" s="122"/>
      <c r="AD77" s="122" t="e">
        <f>(AD76/AE76)</f>
        <v>#DIV/0!</v>
      </c>
      <c r="AE77" s="122"/>
      <c r="AF77" s="122"/>
      <c r="AG77" s="122" t="e">
        <f>(AG76/AH76)</f>
        <v>#DIV/0!</v>
      </c>
      <c r="AH77" s="122"/>
      <c r="AI77" s="122"/>
      <c r="AJ77" s="122" t="e">
        <f>(AJ76/AK76)</f>
        <v>#DIV/0!</v>
      </c>
      <c r="AK77" s="122"/>
      <c r="AL77" s="122"/>
      <c r="AM77" s="122" t="e">
        <f>(AM76/AN76)</f>
        <v>#DIV/0!</v>
      </c>
      <c r="AN77" s="122"/>
      <c r="AO77" s="122"/>
      <c r="AP77" s="122" t="e">
        <f>(AP76/AQ76)</f>
        <v>#DIV/0!</v>
      </c>
      <c r="AQ77" s="122"/>
      <c r="AR77" s="122"/>
      <c r="AS77" s="122" t="e">
        <f>(AS76/AT76)</f>
        <v>#DIV/0!</v>
      </c>
      <c r="AT77" s="122"/>
      <c r="AU77" s="122"/>
    </row>
    <row r="78" spans="2:47" ht="18" customHeight="1">
      <c r="B78" s="246"/>
      <c r="C78" s="116">
        <v>36</v>
      </c>
      <c r="D78" s="104" t="s">
        <v>114</v>
      </c>
      <c r="E78" s="104" t="s">
        <v>115</v>
      </c>
      <c r="F78" s="237" t="s">
        <v>358</v>
      </c>
      <c r="G78" s="84" t="s">
        <v>116</v>
      </c>
      <c r="H78" s="190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46"/>
      <c r="C79" s="116"/>
      <c r="D79" s="104"/>
      <c r="E79" s="104"/>
      <c r="F79" s="237"/>
      <c r="G79" s="84"/>
      <c r="H79" s="190"/>
      <c r="I79" s="122">
        <f>(I78*J78)/K78</f>
        <v>0.77769898534385562</v>
      </c>
      <c r="J79" s="122"/>
      <c r="K79" s="122"/>
      <c r="L79" s="122">
        <f>(L78*M78)/N78</f>
        <v>1.29840490797546</v>
      </c>
      <c r="M79" s="122"/>
      <c r="N79" s="122"/>
      <c r="O79" s="122" t="e">
        <f>(O78*P78)/Q78</f>
        <v>#DIV/0!</v>
      </c>
      <c r="P79" s="122"/>
      <c r="Q79" s="122"/>
      <c r="R79" s="122" t="e">
        <f>(R78*S78)/T78</f>
        <v>#DIV/0!</v>
      </c>
      <c r="S79" s="122"/>
      <c r="T79" s="122"/>
      <c r="U79" s="122" t="e">
        <f>(U78*V78)/W78</f>
        <v>#DIV/0!</v>
      </c>
      <c r="V79" s="122"/>
      <c r="W79" s="122"/>
      <c r="X79" s="122" t="e">
        <f>(X78*Y78)/Z78</f>
        <v>#DIV/0!</v>
      </c>
      <c r="Y79" s="122"/>
      <c r="Z79" s="122"/>
      <c r="AA79" s="122" t="e">
        <f>(AA78*AB78)/AC78</f>
        <v>#DIV/0!</v>
      </c>
      <c r="AB79" s="122"/>
      <c r="AC79" s="122"/>
      <c r="AD79" s="122" t="e">
        <f>(AD78*AE78)/AF78</f>
        <v>#DIV/0!</v>
      </c>
      <c r="AE79" s="122"/>
      <c r="AF79" s="122"/>
      <c r="AG79" s="122" t="e">
        <f>(AG78*AH78)/AI78</f>
        <v>#DIV/0!</v>
      </c>
      <c r="AH79" s="122"/>
      <c r="AI79" s="122"/>
      <c r="AJ79" s="122" t="e">
        <f>(AJ78*AK78)/AL78</f>
        <v>#DIV/0!</v>
      </c>
      <c r="AK79" s="122"/>
      <c r="AL79" s="122"/>
      <c r="AM79" s="122" t="e">
        <f>(AM78*AN78)/AO78</f>
        <v>#DIV/0!</v>
      </c>
      <c r="AN79" s="122"/>
      <c r="AO79" s="122"/>
      <c r="AP79" s="122" t="e">
        <f>(AP78*AQ78)/AR78</f>
        <v>#DIV/0!</v>
      </c>
      <c r="AQ79" s="122"/>
      <c r="AR79" s="122"/>
      <c r="AS79" s="122" t="e">
        <f>(AS78*AT78)/AU78</f>
        <v>#DIV/0!</v>
      </c>
      <c r="AT79" s="122"/>
      <c r="AU79" s="122"/>
    </row>
    <row r="80" spans="2:47" ht="18" customHeight="1">
      <c r="B80" s="246"/>
      <c r="C80" s="116">
        <v>37</v>
      </c>
      <c r="D80" s="110" t="s">
        <v>117</v>
      </c>
      <c r="E80" s="110" t="s">
        <v>118</v>
      </c>
      <c r="F80" s="110" t="s">
        <v>359</v>
      </c>
      <c r="G80" s="113"/>
      <c r="H80" s="221" t="s">
        <v>38</v>
      </c>
      <c r="I80" s="21">
        <v>435</v>
      </c>
      <c r="J80" s="302">
        <v>905</v>
      </c>
      <c r="K80" s="304"/>
      <c r="L80" s="21">
        <v>442</v>
      </c>
      <c r="M80" s="302">
        <v>749</v>
      </c>
      <c r="N80" s="304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>
      <c r="B81" s="246"/>
      <c r="C81" s="116"/>
      <c r="D81" s="110"/>
      <c r="E81" s="110"/>
      <c r="F81" s="110"/>
      <c r="G81" s="113"/>
      <c r="H81" s="221"/>
      <c r="I81" s="305">
        <f>(I80/J80)*10</f>
        <v>4.806629834254144</v>
      </c>
      <c r="J81" s="305"/>
      <c r="K81" s="305"/>
      <c r="L81" s="305">
        <f>(L80/M80)*10</f>
        <v>5.9012016021361813</v>
      </c>
      <c r="M81" s="305"/>
      <c r="N81" s="305"/>
      <c r="O81" s="122" t="e">
        <f>(O80/P80)*100</f>
        <v>#DIV/0!</v>
      </c>
      <c r="P81" s="122"/>
      <c r="Q81" s="122"/>
      <c r="R81" s="122" t="e">
        <f>(R80/S80)*100</f>
        <v>#DIV/0!</v>
      </c>
      <c r="S81" s="122"/>
      <c r="T81" s="122"/>
      <c r="U81" s="122" t="e">
        <f>(U80/V80)*100</f>
        <v>#DIV/0!</v>
      </c>
      <c r="V81" s="122"/>
      <c r="W81" s="122"/>
      <c r="X81" s="122" t="e">
        <f>(X80/Y80)*100</f>
        <v>#DIV/0!</v>
      </c>
      <c r="Y81" s="122"/>
      <c r="Z81" s="122"/>
      <c r="AA81" s="122" t="e">
        <f>(AA80/AB80)*100</f>
        <v>#DIV/0!</v>
      </c>
      <c r="AB81" s="122"/>
      <c r="AC81" s="122"/>
      <c r="AD81" s="122" t="e">
        <f>(AD80/AE80)*100</f>
        <v>#DIV/0!</v>
      </c>
      <c r="AE81" s="122"/>
      <c r="AF81" s="122"/>
      <c r="AG81" s="122" t="e">
        <f>(AG80/AH80)*100</f>
        <v>#DIV/0!</v>
      </c>
      <c r="AH81" s="122"/>
      <c r="AI81" s="122"/>
      <c r="AJ81" s="122" t="e">
        <f>(AJ80/AK80)*100</f>
        <v>#DIV/0!</v>
      </c>
      <c r="AK81" s="122"/>
      <c r="AL81" s="122"/>
      <c r="AM81" s="122" t="e">
        <f>(AM80/AN80)*100</f>
        <v>#DIV/0!</v>
      </c>
      <c r="AN81" s="122"/>
      <c r="AO81" s="122"/>
      <c r="AP81" s="122" t="e">
        <f>(AP80/AQ80)*100</f>
        <v>#DIV/0!</v>
      </c>
      <c r="AQ81" s="122"/>
      <c r="AR81" s="122"/>
      <c r="AS81" s="122" t="e">
        <f>(AS80/AT80)*100</f>
        <v>#DIV/0!</v>
      </c>
      <c r="AT81" s="122"/>
      <c r="AU81" s="122"/>
    </row>
    <row r="82" spans="2:47" ht="18" customHeight="1">
      <c r="B82" s="242" t="s">
        <v>120</v>
      </c>
      <c r="C82" s="116">
        <v>38</v>
      </c>
      <c r="D82" s="104" t="s">
        <v>305</v>
      </c>
      <c r="E82" s="104" t="s">
        <v>282</v>
      </c>
      <c r="F82" s="229" t="s">
        <v>360</v>
      </c>
      <c r="G82" s="86">
        <v>0.85</v>
      </c>
      <c r="H82" s="190" t="s">
        <v>38</v>
      </c>
      <c r="I82" s="16">
        <v>600</v>
      </c>
      <c r="J82" s="161">
        <v>629</v>
      </c>
      <c r="K82" s="162"/>
      <c r="L82" s="16">
        <v>577</v>
      </c>
      <c r="M82" s="161">
        <v>728</v>
      </c>
      <c r="N82" s="162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>
      <c r="B83" s="243"/>
      <c r="C83" s="116"/>
      <c r="D83" s="104"/>
      <c r="E83" s="104"/>
      <c r="F83" s="104"/>
      <c r="G83" s="84"/>
      <c r="H83" s="190"/>
      <c r="I83" s="122">
        <f>(I82/J82)*100</f>
        <v>95.389507154213035</v>
      </c>
      <c r="J83" s="122"/>
      <c r="K83" s="122"/>
      <c r="L83" s="122">
        <f>(L82/M82)*100</f>
        <v>79.258241758241752</v>
      </c>
      <c r="M83" s="122"/>
      <c r="N83" s="122"/>
      <c r="O83" s="122" t="e">
        <f>(O82/P82)*100</f>
        <v>#DIV/0!</v>
      </c>
      <c r="P83" s="122"/>
      <c r="Q83" s="122"/>
      <c r="R83" s="122" t="e">
        <f>(R82/S82)*100</f>
        <v>#DIV/0!</v>
      </c>
      <c r="S83" s="122"/>
      <c r="T83" s="122"/>
      <c r="U83" s="122" t="e">
        <f>(U82/V82)*100</f>
        <v>#DIV/0!</v>
      </c>
      <c r="V83" s="122"/>
      <c r="W83" s="122"/>
      <c r="X83" s="122" t="e">
        <f>(X82/Y82)*100</f>
        <v>#DIV/0!</v>
      </c>
      <c r="Y83" s="122"/>
      <c r="Z83" s="122"/>
      <c r="AA83" s="122" t="e">
        <f>(AA82/AB82)*100</f>
        <v>#DIV/0!</v>
      </c>
      <c r="AB83" s="122"/>
      <c r="AC83" s="122"/>
      <c r="AD83" s="122" t="e">
        <f>(AD82/AE82)*100</f>
        <v>#DIV/0!</v>
      </c>
      <c r="AE83" s="122"/>
      <c r="AF83" s="122"/>
      <c r="AG83" s="122" t="e">
        <f>(AG82/AH82)*100</f>
        <v>#DIV/0!</v>
      </c>
      <c r="AH83" s="122"/>
      <c r="AI83" s="122"/>
      <c r="AJ83" s="122" t="e">
        <f>(AJ82/AK82)*100</f>
        <v>#DIV/0!</v>
      </c>
      <c r="AK83" s="122"/>
      <c r="AL83" s="122"/>
      <c r="AM83" s="122" t="e">
        <f>(AM82/AN82)*100</f>
        <v>#DIV/0!</v>
      </c>
      <c r="AN83" s="122"/>
      <c r="AO83" s="122"/>
      <c r="AP83" s="122" t="e">
        <f>(AP82/AQ82)*100</f>
        <v>#DIV/0!</v>
      </c>
      <c r="AQ83" s="122"/>
      <c r="AR83" s="122"/>
      <c r="AS83" s="122" t="e">
        <f>(AS82/AT82)*100</f>
        <v>#DIV/0!</v>
      </c>
      <c r="AT83" s="122"/>
      <c r="AU83" s="122"/>
    </row>
    <row r="84" spans="2:47" ht="18" customHeight="1">
      <c r="B84" s="243"/>
      <c r="C84" s="116">
        <v>39</v>
      </c>
      <c r="D84" s="104" t="s">
        <v>123</v>
      </c>
      <c r="E84" s="104" t="s">
        <v>124</v>
      </c>
      <c r="F84" s="104" t="s">
        <v>361</v>
      </c>
      <c r="G84" s="84">
        <v>3</v>
      </c>
      <c r="H84" s="190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43"/>
      <c r="C85" s="116"/>
      <c r="D85" s="104"/>
      <c r="E85" s="104"/>
      <c r="F85" s="104"/>
      <c r="G85" s="84"/>
      <c r="H85" s="190"/>
      <c r="I85" s="241">
        <f>(I84/J84)/K84</f>
        <v>2.7649769585253456</v>
      </c>
      <c r="J85" s="241"/>
      <c r="K85" s="241"/>
      <c r="L85" s="241">
        <f>(L84/M84)/N84</f>
        <v>2.943877551020408</v>
      </c>
      <c r="M85" s="241"/>
      <c r="N85" s="241"/>
      <c r="O85" s="241" t="e">
        <f>(O84/P84)/Q84</f>
        <v>#DIV/0!</v>
      </c>
      <c r="P85" s="241"/>
      <c r="Q85" s="241"/>
      <c r="R85" s="241" t="e">
        <f>(R84/S84)/T84</f>
        <v>#DIV/0!</v>
      </c>
      <c r="S85" s="241"/>
      <c r="T85" s="241"/>
      <c r="U85" s="241" t="e">
        <f>(U84/V84)/W84</f>
        <v>#DIV/0!</v>
      </c>
      <c r="V85" s="241"/>
      <c r="W85" s="241"/>
      <c r="X85" s="241" t="e">
        <f>(X84/Y84)/Z84</f>
        <v>#DIV/0!</v>
      </c>
      <c r="Y85" s="241"/>
      <c r="Z85" s="241"/>
      <c r="AA85" s="241" t="e">
        <f>(AA84/AB84)/AC84</f>
        <v>#DIV/0!</v>
      </c>
      <c r="AB85" s="241"/>
      <c r="AC85" s="241"/>
      <c r="AD85" s="241" t="e">
        <f>(AD84/AE84)/AF84</f>
        <v>#DIV/0!</v>
      </c>
      <c r="AE85" s="241"/>
      <c r="AF85" s="241"/>
      <c r="AG85" s="241" t="e">
        <f>(AG84/AH84)/AI84</f>
        <v>#DIV/0!</v>
      </c>
      <c r="AH85" s="241"/>
      <c r="AI85" s="241"/>
      <c r="AJ85" s="241" t="e">
        <f>(AJ84/AK84)/AL84</f>
        <v>#DIV/0!</v>
      </c>
      <c r="AK85" s="241"/>
      <c r="AL85" s="241"/>
      <c r="AM85" s="241" t="e">
        <f>(AM84/AN84)/AO84</f>
        <v>#DIV/0!</v>
      </c>
      <c r="AN85" s="241"/>
      <c r="AO85" s="241"/>
      <c r="AP85" s="241" t="e">
        <f>(AP84/AQ84)/AR84</f>
        <v>#DIV/0!</v>
      </c>
      <c r="AQ85" s="241"/>
      <c r="AR85" s="241"/>
      <c r="AS85" s="241" t="e">
        <f>(AS84/AT84)/AU84</f>
        <v>#DIV/0!</v>
      </c>
      <c r="AT85" s="241"/>
      <c r="AU85" s="241"/>
    </row>
    <row r="86" spans="2:47" ht="18" customHeight="1">
      <c r="B86" s="243"/>
      <c r="C86" s="116">
        <v>40</v>
      </c>
      <c r="D86" s="110" t="s">
        <v>321</v>
      </c>
      <c r="E86" s="110" t="s">
        <v>283</v>
      </c>
      <c r="F86" s="244" t="s">
        <v>362</v>
      </c>
      <c r="G86" s="113"/>
      <c r="H86" s="221" t="s">
        <v>28</v>
      </c>
      <c r="I86" s="16">
        <v>77</v>
      </c>
      <c r="J86" s="161">
        <v>600</v>
      </c>
      <c r="K86" s="162"/>
      <c r="L86" s="16">
        <v>93</v>
      </c>
      <c r="M86" s="161">
        <v>577</v>
      </c>
      <c r="N86" s="162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>
      <c r="B87" s="243"/>
      <c r="C87" s="116"/>
      <c r="D87" s="110"/>
      <c r="E87" s="110"/>
      <c r="F87" s="244"/>
      <c r="G87" s="113"/>
      <c r="H87" s="221"/>
      <c r="I87" s="122">
        <f>(I86/J86)*100</f>
        <v>12.833333333333332</v>
      </c>
      <c r="J87" s="122"/>
      <c r="K87" s="122"/>
      <c r="L87" s="122">
        <f>(L86/M86)*100</f>
        <v>16.11785095320624</v>
      </c>
      <c r="M87" s="122"/>
      <c r="N87" s="122"/>
      <c r="O87" s="122" t="e">
        <f>(O86/P86)*100</f>
        <v>#DIV/0!</v>
      </c>
      <c r="P87" s="122"/>
      <c r="Q87" s="122"/>
      <c r="R87" s="122" t="e">
        <f>(R86/S86)*100</f>
        <v>#DIV/0!</v>
      </c>
      <c r="S87" s="122"/>
      <c r="T87" s="122"/>
      <c r="U87" s="122" t="e">
        <f>(U86/V86)*100</f>
        <v>#DIV/0!</v>
      </c>
      <c r="V87" s="122"/>
      <c r="W87" s="122"/>
      <c r="X87" s="122" t="e">
        <f>(X86/Y86)*100</f>
        <v>#DIV/0!</v>
      </c>
      <c r="Y87" s="122"/>
      <c r="Z87" s="122"/>
      <c r="AA87" s="122" t="e">
        <f>(AA86/AB86)*100</f>
        <v>#DIV/0!</v>
      </c>
      <c r="AB87" s="122"/>
      <c r="AC87" s="122"/>
      <c r="AD87" s="122" t="e">
        <f>(AD86/AE86)*100</f>
        <v>#DIV/0!</v>
      </c>
      <c r="AE87" s="122"/>
      <c r="AF87" s="122"/>
      <c r="AG87" s="122" t="e">
        <f>(AG86/AH86)*100</f>
        <v>#DIV/0!</v>
      </c>
      <c r="AH87" s="122"/>
      <c r="AI87" s="122"/>
      <c r="AJ87" s="122" t="e">
        <f>(AJ86/AK86)*100</f>
        <v>#DIV/0!</v>
      </c>
      <c r="AK87" s="122"/>
      <c r="AL87" s="122"/>
      <c r="AM87" s="122" t="e">
        <f>(AM86/AN86)*100</f>
        <v>#DIV/0!</v>
      </c>
      <c r="AN87" s="122"/>
      <c r="AO87" s="122"/>
      <c r="AP87" s="122" t="e">
        <f>(AP86/AQ86)*100</f>
        <v>#DIV/0!</v>
      </c>
      <c r="AQ87" s="122"/>
      <c r="AR87" s="122"/>
      <c r="AS87" s="122" t="e">
        <f>(AS86/AT86)*100</f>
        <v>#DIV/0!</v>
      </c>
      <c r="AT87" s="122"/>
      <c r="AU87" s="122"/>
    </row>
    <row r="88" spans="2:47" ht="18" customHeight="1">
      <c r="B88" s="243"/>
      <c r="C88" s="116">
        <v>41</v>
      </c>
      <c r="D88" s="104" t="s">
        <v>127</v>
      </c>
      <c r="E88" s="104" t="s">
        <v>128</v>
      </c>
      <c r="F88" s="104" t="s">
        <v>363</v>
      </c>
      <c r="G88" s="78">
        <v>0.4</v>
      </c>
      <c r="H88" s="190" t="s">
        <v>28</v>
      </c>
      <c r="I88" s="16">
        <v>523</v>
      </c>
      <c r="J88" s="161">
        <v>905</v>
      </c>
      <c r="K88" s="162"/>
      <c r="L88" s="16">
        <v>484</v>
      </c>
      <c r="M88" s="161">
        <v>749</v>
      </c>
      <c r="N88" s="162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>
      <c r="B89" s="243"/>
      <c r="C89" s="116"/>
      <c r="D89" s="104"/>
      <c r="E89" s="104"/>
      <c r="F89" s="104"/>
      <c r="G89" s="73"/>
      <c r="H89" s="190"/>
      <c r="I89" s="122">
        <f>(I88/J88)*100</f>
        <v>57.790055248618785</v>
      </c>
      <c r="J89" s="122"/>
      <c r="K89" s="122"/>
      <c r="L89" s="122">
        <f>(L88/M88)*100</f>
        <v>64.619492656875835</v>
      </c>
      <c r="M89" s="122"/>
      <c r="N89" s="122"/>
      <c r="O89" s="122" t="e">
        <f>(O88/P88)*100</f>
        <v>#DIV/0!</v>
      </c>
      <c r="P89" s="122"/>
      <c r="Q89" s="122"/>
      <c r="R89" s="122" t="e">
        <f>(R88/S88)*100</f>
        <v>#DIV/0!</v>
      </c>
      <c r="S89" s="122"/>
      <c r="T89" s="122"/>
      <c r="U89" s="122" t="e">
        <f>(U88/V88)*100</f>
        <v>#DIV/0!</v>
      </c>
      <c r="V89" s="122"/>
      <c r="W89" s="122"/>
      <c r="X89" s="122" t="e">
        <f>(X88/Y88)*100</f>
        <v>#DIV/0!</v>
      </c>
      <c r="Y89" s="122"/>
      <c r="Z89" s="122"/>
      <c r="AA89" s="122" t="e">
        <f>(AA88/AB88)*100</f>
        <v>#DIV/0!</v>
      </c>
      <c r="AB89" s="122"/>
      <c r="AC89" s="122"/>
      <c r="AD89" s="122" t="e">
        <f>(AD88/AE88)*100</f>
        <v>#DIV/0!</v>
      </c>
      <c r="AE89" s="122"/>
      <c r="AF89" s="122"/>
      <c r="AG89" s="122" t="e">
        <f>(AG88/AH88)*100</f>
        <v>#DIV/0!</v>
      </c>
      <c r="AH89" s="122"/>
      <c r="AI89" s="122"/>
      <c r="AJ89" s="122" t="e">
        <f>(AJ88/AK88)*100</f>
        <v>#DIV/0!</v>
      </c>
      <c r="AK89" s="122"/>
      <c r="AL89" s="122"/>
      <c r="AM89" s="122" t="e">
        <f>(AM88/AN88)*100</f>
        <v>#DIV/0!</v>
      </c>
      <c r="AN89" s="122"/>
      <c r="AO89" s="122"/>
      <c r="AP89" s="122" t="e">
        <f>(AP88/AQ88)*100</f>
        <v>#DIV/0!</v>
      </c>
      <c r="AQ89" s="122"/>
      <c r="AR89" s="122"/>
      <c r="AS89" s="122" t="e">
        <f>(AS88/AT88)*100</f>
        <v>#DIV/0!</v>
      </c>
      <c r="AT89" s="122"/>
      <c r="AU89" s="122"/>
    </row>
    <row r="90" spans="2:47" ht="18" customHeight="1">
      <c r="B90" s="243"/>
      <c r="C90" s="116">
        <v>42</v>
      </c>
      <c r="D90" s="104" t="s">
        <v>129</v>
      </c>
      <c r="E90" s="104" t="s">
        <v>130</v>
      </c>
      <c r="F90" s="104" t="s">
        <v>364</v>
      </c>
      <c r="G90" s="86">
        <v>0.3</v>
      </c>
      <c r="H90" s="190" t="s">
        <v>28</v>
      </c>
      <c r="I90" s="16">
        <v>258</v>
      </c>
      <c r="J90" s="161">
        <v>600</v>
      </c>
      <c r="K90" s="162"/>
      <c r="L90" s="16">
        <v>237</v>
      </c>
      <c r="M90" s="161">
        <v>577</v>
      </c>
      <c r="N90" s="162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>
      <c r="B91" s="243"/>
      <c r="C91" s="116"/>
      <c r="D91" s="104"/>
      <c r="E91" s="104"/>
      <c r="F91" s="104"/>
      <c r="G91" s="84"/>
      <c r="H91" s="190"/>
      <c r="I91" s="122">
        <f>(I90/J90)*100</f>
        <v>43</v>
      </c>
      <c r="J91" s="122"/>
      <c r="K91" s="122"/>
      <c r="L91" s="122">
        <f>(L90/M90)*100</f>
        <v>41.074523396880416</v>
      </c>
      <c r="M91" s="122"/>
      <c r="N91" s="122"/>
      <c r="O91" s="122" t="e">
        <f>(O90/P90)*100</f>
        <v>#DIV/0!</v>
      </c>
      <c r="P91" s="122"/>
      <c r="Q91" s="122"/>
      <c r="R91" s="122" t="e">
        <f>(R90/S90)*100</f>
        <v>#DIV/0!</v>
      </c>
      <c r="S91" s="122"/>
      <c r="T91" s="122"/>
      <c r="U91" s="122" t="e">
        <f>(U90/V90)*100</f>
        <v>#DIV/0!</v>
      </c>
      <c r="V91" s="122"/>
      <c r="W91" s="122"/>
      <c r="X91" s="122" t="e">
        <f>(X90/Y90)*100</f>
        <v>#DIV/0!</v>
      </c>
      <c r="Y91" s="122"/>
      <c r="Z91" s="122"/>
      <c r="AA91" s="122" t="e">
        <f>(AA90/AB90)*100</f>
        <v>#DIV/0!</v>
      </c>
      <c r="AB91" s="122"/>
      <c r="AC91" s="122"/>
      <c r="AD91" s="122" t="e">
        <f>(AD90/AE90)*100</f>
        <v>#DIV/0!</v>
      </c>
      <c r="AE91" s="122"/>
      <c r="AF91" s="122"/>
      <c r="AG91" s="122" t="e">
        <f>(AG90/AH90)*100</f>
        <v>#DIV/0!</v>
      </c>
      <c r="AH91" s="122"/>
      <c r="AI91" s="122"/>
      <c r="AJ91" s="122" t="e">
        <f>(AJ90/AK90)*100</f>
        <v>#DIV/0!</v>
      </c>
      <c r="AK91" s="122"/>
      <c r="AL91" s="122"/>
      <c r="AM91" s="122" t="e">
        <f>(AM90/AN90)*100</f>
        <v>#DIV/0!</v>
      </c>
      <c r="AN91" s="122"/>
      <c r="AO91" s="122"/>
      <c r="AP91" s="122" t="e">
        <f>(AP90/AQ90)*100</f>
        <v>#DIV/0!</v>
      </c>
      <c r="AQ91" s="122"/>
      <c r="AR91" s="122"/>
      <c r="AS91" s="122" t="e">
        <f>(AS90/AT90)*100</f>
        <v>#DIV/0!</v>
      </c>
      <c r="AT91" s="122"/>
      <c r="AU91" s="122"/>
    </row>
    <row r="92" spans="2:47" ht="18" customHeight="1">
      <c r="B92" s="243"/>
      <c r="C92" s="116">
        <v>43</v>
      </c>
      <c r="D92" s="104" t="s">
        <v>284</v>
      </c>
      <c r="E92" s="104" t="s">
        <v>285</v>
      </c>
      <c r="F92" s="104" t="s">
        <v>365</v>
      </c>
      <c r="G92" s="84" t="s">
        <v>133</v>
      </c>
      <c r="H92" s="190" t="s">
        <v>28</v>
      </c>
      <c r="I92" s="16">
        <v>20</v>
      </c>
      <c r="J92" s="161">
        <v>600</v>
      </c>
      <c r="K92" s="162"/>
      <c r="L92" s="16">
        <v>22</v>
      </c>
      <c r="M92" s="161">
        <v>577</v>
      </c>
      <c r="N92" s="162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>
      <c r="B93" s="243"/>
      <c r="C93" s="116"/>
      <c r="D93" s="104"/>
      <c r="E93" s="104"/>
      <c r="F93" s="104"/>
      <c r="G93" s="84"/>
      <c r="H93" s="190"/>
      <c r="I93" s="122">
        <f>(I92/J92)*100</f>
        <v>3.3333333333333335</v>
      </c>
      <c r="J93" s="122"/>
      <c r="K93" s="122"/>
      <c r="L93" s="122">
        <f>(L92/M92)*100</f>
        <v>3.8128249566724435</v>
      </c>
      <c r="M93" s="122"/>
      <c r="N93" s="122"/>
      <c r="O93" s="122" t="e">
        <f>(O92/P92)*100</f>
        <v>#DIV/0!</v>
      </c>
      <c r="P93" s="122"/>
      <c r="Q93" s="122"/>
      <c r="R93" s="122" t="e">
        <f>(R92/S92)*100</f>
        <v>#DIV/0!</v>
      </c>
      <c r="S93" s="122"/>
      <c r="T93" s="122"/>
      <c r="U93" s="122" t="e">
        <f>(U92/V92)*100</f>
        <v>#DIV/0!</v>
      </c>
      <c r="V93" s="122"/>
      <c r="W93" s="122"/>
      <c r="X93" s="122" t="e">
        <f>(X92/Y92)*100</f>
        <v>#DIV/0!</v>
      </c>
      <c r="Y93" s="122"/>
      <c r="Z93" s="122"/>
      <c r="AA93" s="122" t="e">
        <f>(AA92/AB92)*100</f>
        <v>#DIV/0!</v>
      </c>
      <c r="AB93" s="122"/>
      <c r="AC93" s="122"/>
      <c r="AD93" s="122" t="e">
        <f>(AD92/AE92)*100</f>
        <v>#DIV/0!</v>
      </c>
      <c r="AE93" s="122"/>
      <c r="AF93" s="122"/>
      <c r="AG93" s="122" t="e">
        <f>(AG92/AH92)*100</f>
        <v>#DIV/0!</v>
      </c>
      <c r="AH93" s="122"/>
      <c r="AI93" s="122"/>
      <c r="AJ93" s="122" t="e">
        <f>(AJ92/AK92)*100</f>
        <v>#DIV/0!</v>
      </c>
      <c r="AK93" s="122"/>
      <c r="AL93" s="122"/>
      <c r="AM93" s="122" t="e">
        <f>(AM92/AN92)*100</f>
        <v>#DIV/0!</v>
      </c>
      <c r="AN93" s="122"/>
      <c r="AO93" s="122"/>
      <c r="AP93" s="122" t="e">
        <f>(AP92/AQ92)*100</f>
        <v>#DIV/0!</v>
      </c>
      <c r="AQ93" s="122"/>
      <c r="AR93" s="122"/>
      <c r="AS93" s="122" t="e">
        <f>(AS92/AT92)*100</f>
        <v>#DIV/0!</v>
      </c>
      <c r="AT93" s="122"/>
      <c r="AU93" s="122"/>
    </row>
    <row r="94" spans="2:47" ht="18" customHeight="1">
      <c r="B94" s="243"/>
      <c r="C94" s="116">
        <v>44</v>
      </c>
      <c r="D94" s="104" t="s">
        <v>134</v>
      </c>
      <c r="E94" s="104" t="s">
        <v>135</v>
      </c>
      <c r="F94" s="104" t="s">
        <v>366</v>
      </c>
      <c r="G94" s="86">
        <v>0.27</v>
      </c>
      <c r="H94" s="190" t="s">
        <v>28</v>
      </c>
      <c r="I94" s="16">
        <v>0</v>
      </c>
      <c r="J94" s="161">
        <v>0</v>
      </c>
      <c r="K94" s="162"/>
      <c r="L94" s="16">
        <v>0</v>
      </c>
      <c r="M94" s="161">
        <v>0</v>
      </c>
      <c r="N94" s="162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>
      <c r="B95" s="243"/>
      <c r="C95" s="116"/>
      <c r="D95" s="104"/>
      <c r="E95" s="104"/>
      <c r="F95" s="104"/>
      <c r="G95" s="84"/>
      <c r="H95" s="190"/>
      <c r="I95" s="122" t="e">
        <f>(I94/J94)*100</f>
        <v>#DIV/0!</v>
      </c>
      <c r="J95" s="122"/>
      <c r="K95" s="122"/>
      <c r="L95" s="122" t="e">
        <f>(L94/M94)*100</f>
        <v>#DIV/0!</v>
      </c>
      <c r="M95" s="122"/>
      <c r="N95" s="122"/>
      <c r="O95" s="122" t="e">
        <f>(O94/P94)*100</f>
        <v>#DIV/0!</v>
      </c>
      <c r="P95" s="122"/>
      <c r="Q95" s="122"/>
      <c r="R95" s="122" t="e">
        <f>(R94/S94)*100</f>
        <v>#DIV/0!</v>
      </c>
      <c r="S95" s="122"/>
      <c r="T95" s="122"/>
      <c r="U95" s="122" t="e">
        <f>(U94/V94)*100</f>
        <v>#DIV/0!</v>
      </c>
      <c r="V95" s="122"/>
      <c r="W95" s="122"/>
      <c r="X95" s="122" t="e">
        <f>(X94/Y94)*100</f>
        <v>#DIV/0!</v>
      </c>
      <c r="Y95" s="122"/>
      <c r="Z95" s="122"/>
      <c r="AA95" s="122" t="e">
        <f>(AA94/AB94)*100</f>
        <v>#DIV/0!</v>
      </c>
      <c r="AB95" s="122"/>
      <c r="AC95" s="122"/>
      <c r="AD95" s="122" t="e">
        <f>(AD94/AE94)*100</f>
        <v>#DIV/0!</v>
      </c>
      <c r="AE95" s="122"/>
      <c r="AF95" s="122"/>
      <c r="AG95" s="122" t="e">
        <f>(AG94/AH94)*100</f>
        <v>#DIV/0!</v>
      </c>
      <c r="AH95" s="122"/>
      <c r="AI95" s="122"/>
      <c r="AJ95" s="122" t="e">
        <f>(AJ94/AK94)*100</f>
        <v>#DIV/0!</v>
      </c>
      <c r="AK95" s="122"/>
      <c r="AL95" s="122"/>
      <c r="AM95" s="122" t="e">
        <f>(AM94/AN94)*100</f>
        <v>#DIV/0!</v>
      </c>
      <c r="AN95" s="122"/>
      <c r="AO95" s="122"/>
      <c r="AP95" s="122" t="e">
        <f>(AP94/AQ94)*100</f>
        <v>#DIV/0!</v>
      </c>
      <c r="AQ95" s="122"/>
      <c r="AR95" s="122"/>
      <c r="AS95" s="122" t="e">
        <f>(AS94/AT94)*100</f>
        <v>#DIV/0!</v>
      </c>
      <c r="AT95" s="122"/>
      <c r="AU95" s="122"/>
    </row>
    <row r="96" spans="2:47" ht="18" customHeight="1">
      <c r="B96" s="243"/>
      <c r="C96" s="116">
        <v>45</v>
      </c>
      <c r="D96" s="110" t="s">
        <v>136</v>
      </c>
      <c r="E96" s="110" t="s">
        <v>137</v>
      </c>
      <c r="F96" s="110" t="s">
        <v>367</v>
      </c>
      <c r="G96" s="73" t="s">
        <v>281</v>
      </c>
      <c r="H96" s="221" t="s">
        <v>28</v>
      </c>
      <c r="I96" s="16">
        <v>2</v>
      </c>
      <c r="J96" s="161">
        <v>600</v>
      </c>
      <c r="K96" s="162"/>
      <c r="L96" s="16">
        <v>4</v>
      </c>
      <c r="M96" s="161">
        <v>577</v>
      </c>
      <c r="N96" s="162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>
      <c r="B97" s="243"/>
      <c r="C97" s="116"/>
      <c r="D97" s="110"/>
      <c r="E97" s="110"/>
      <c r="F97" s="110"/>
      <c r="G97" s="73"/>
      <c r="H97" s="221"/>
      <c r="I97" s="122">
        <f>(I96/J96)*100</f>
        <v>0.33333333333333337</v>
      </c>
      <c r="J97" s="122"/>
      <c r="K97" s="122"/>
      <c r="L97" s="122">
        <f>(L96/M96)*100</f>
        <v>0.6932409012131715</v>
      </c>
      <c r="M97" s="122"/>
      <c r="N97" s="122"/>
      <c r="O97" s="122" t="e">
        <f>(O96/P96)*100</f>
        <v>#DIV/0!</v>
      </c>
      <c r="P97" s="122"/>
      <c r="Q97" s="122"/>
      <c r="R97" s="122" t="e">
        <f>(R96/S96)*100</f>
        <v>#DIV/0!</v>
      </c>
      <c r="S97" s="122"/>
      <c r="T97" s="122"/>
      <c r="U97" s="122" t="e">
        <f>(U96/V96)*100</f>
        <v>#DIV/0!</v>
      </c>
      <c r="V97" s="122"/>
      <c r="W97" s="122"/>
      <c r="X97" s="122" t="e">
        <f>(X96/Y96)*100</f>
        <v>#DIV/0!</v>
      </c>
      <c r="Y97" s="122"/>
      <c r="Z97" s="122"/>
      <c r="AA97" s="122" t="e">
        <f>(AA96/AB96)*100</f>
        <v>#DIV/0!</v>
      </c>
      <c r="AB97" s="122"/>
      <c r="AC97" s="122"/>
      <c r="AD97" s="122" t="e">
        <f>(AD96/AE96)*100</f>
        <v>#DIV/0!</v>
      </c>
      <c r="AE97" s="122"/>
      <c r="AF97" s="122"/>
      <c r="AG97" s="122" t="e">
        <f>(AG96/AH96)*100</f>
        <v>#DIV/0!</v>
      </c>
      <c r="AH97" s="122"/>
      <c r="AI97" s="122"/>
      <c r="AJ97" s="122" t="e">
        <f>(AJ96/AK96)*100</f>
        <v>#DIV/0!</v>
      </c>
      <c r="AK97" s="122"/>
      <c r="AL97" s="122"/>
      <c r="AM97" s="122" t="e">
        <f>(AM96/AN96)*100</f>
        <v>#DIV/0!</v>
      </c>
      <c r="AN97" s="122"/>
      <c r="AO97" s="122"/>
      <c r="AP97" s="122" t="e">
        <f>(AP96/AQ96)*100</f>
        <v>#DIV/0!</v>
      </c>
      <c r="AQ97" s="122"/>
      <c r="AR97" s="122"/>
      <c r="AS97" s="122" t="e">
        <f>(AS96/AT96)*100</f>
        <v>#DIV/0!</v>
      </c>
      <c r="AT97" s="122"/>
      <c r="AU97" s="122"/>
    </row>
    <row r="98" spans="2:47" ht="18" customHeight="1">
      <c r="B98" s="243"/>
      <c r="C98" s="116">
        <v>46</v>
      </c>
      <c r="D98" s="110" t="s">
        <v>138</v>
      </c>
      <c r="E98" s="110" t="s">
        <v>139</v>
      </c>
      <c r="F98" s="110" t="s">
        <v>368</v>
      </c>
      <c r="G98" s="73" t="s">
        <v>281</v>
      </c>
      <c r="H98" s="221" t="s">
        <v>28</v>
      </c>
      <c r="I98" s="16">
        <v>0</v>
      </c>
      <c r="J98" s="161">
        <v>888</v>
      </c>
      <c r="K98" s="162"/>
      <c r="L98" s="16">
        <v>0</v>
      </c>
      <c r="M98" s="161">
        <v>913</v>
      </c>
      <c r="N98" s="162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>
      <c r="B99" s="243"/>
      <c r="C99" s="116"/>
      <c r="D99" s="110"/>
      <c r="E99" s="110"/>
      <c r="F99" s="240"/>
      <c r="G99" s="73"/>
      <c r="H99" s="221"/>
      <c r="I99" s="122">
        <f>(I98/J98)*100</f>
        <v>0</v>
      </c>
      <c r="J99" s="122"/>
      <c r="K99" s="122"/>
      <c r="L99" s="122">
        <f>(L98/M98)*100</f>
        <v>0</v>
      </c>
      <c r="M99" s="122"/>
      <c r="N99" s="122"/>
      <c r="O99" s="122" t="e">
        <f>(O98/P98)*100</f>
        <v>#DIV/0!</v>
      </c>
      <c r="P99" s="122"/>
      <c r="Q99" s="122"/>
      <c r="R99" s="122" t="e">
        <f>(R98/S98)*100</f>
        <v>#DIV/0!</v>
      </c>
      <c r="S99" s="122"/>
      <c r="T99" s="122"/>
      <c r="U99" s="122" t="e">
        <f>(U98/V98)*100</f>
        <v>#DIV/0!</v>
      </c>
      <c r="V99" s="122"/>
      <c r="W99" s="122"/>
      <c r="X99" s="122" t="e">
        <f>(X98/Y98)*100</f>
        <v>#DIV/0!</v>
      </c>
      <c r="Y99" s="122"/>
      <c r="Z99" s="122"/>
      <c r="AA99" s="122" t="e">
        <f>(AA98/AB98)*100</f>
        <v>#DIV/0!</v>
      </c>
      <c r="AB99" s="122"/>
      <c r="AC99" s="122"/>
      <c r="AD99" s="122" t="e">
        <f>(AD98/AE98)*100</f>
        <v>#DIV/0!</v>
      </c>
      <c r="AE99" s="122"/>
      <c r="AF99" s="122"/>
      <c r="AG99" s="122" t="e">
        <f>(AG98/AH98)*100</f>
        <v>#DIV/0!</v>
      </c>
      <c r="AH99" s="122"/>
      <c r="AI99" s="122"/>
      <c r="AJ99" s="122" t="e">
        <f>(AJ98/AK98)*100</f>
        <v>#DIV/0!</v>
      </c>
      <c r="AK99" s="122"/>
      <c r="AL99" s="122"/>
      <c r="AM99" s="122" t="e">
        <f>(AM98/AN98)*100</f>
        <v>#DIV/0!</v>
      </c>
      <c r="AN99" s="122"/>
      <c r="AO99" s="122"/>
      <c r="AP99" s="122" t="e">
        <f>(AP98/AQ98)*100</f>
        <v>#DIV/0!</v>
      </c>
      <c r="AQ99" s="122"/>
      <c r="AR99" s="122"/>
      <c r="AS99" s="122" t="e">
        <f>(AS98/AT98)*100</f>
        <v>#DIV/0!</v>
      </c>
      <c r="AT99" s="122"/>
      <c r="AU99" s="122"/>
    </row>
    <row r="100" spans="2:47" ht="18" customHeight="1">
      <c r="B100" s="243"/>
      <c r="C100" s="116">
        <v>47</v>
      </c>
      <c r="D100" s="188" t="s">
        <v>140</v>
      </c>
      <c r="E100" s="188" t="s">
        <v>141</v>
      </c>
      <c r="F100" s="238" t="s">
        <v>369</v>
      </c>
      <c r="G100" s="73" t="s">
        <v>281</v>
      </c>
      <c r="H100" s="221" t="s">
        <v>38</v>
      </c>
      <c r="I100" s="16" t="s">
        <v>493</v>
      </c>
      <c r="J100" s="161" t="s">
        <v>493</v>
      </c>
      <c r="K100" s="162"/>
      <c r="L100" s="16" t="s">
        <v>493</v>
      </c>
      <c r="M100" s="161" t="s">
        <v>493</v>
      </c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>
      <c r="B101" s="243"/>
      <c r="C101" s="116"/>
      <c r="D101" s="188"/>
      <c r="E101" s="188"/>
      <c r="F101" s="239"/>
      <c r="G101" s="73"/>
      <c r="H101" s="221"/>
      <c r="I101" s="122" t="e">
        <f>(I100/J100)*100</f>
        <v>#VALUE!</v>
      </c>
      <c r="J101" s="122"/>
      <c r="K101" s="122"/>
      <c r="L101" s="122" t="e">
        <f>(L100/M100)*100</f>
        <v>#VALUE!</v>
      </c>
      <c r="M101" s="122"/>
      <c r="N101" s="122"/>
      <c r="O101" s="122" t="e">
        <f>(O100/P100)*100</f>
        <v>#DIV/0!</v>
      </c>
      <c r="P101" s="122"/>
      <c r="Q101" s="122"/>
      <c r="R101" s="122" t="e">
        <f>(R100/S100)*100</f>
        <v>#DIV/0!</v>
      </c>
      <c r="S101" s="122"/>
      <c r="T101" s="122"/>
      <c r="U101" s="122" t="e">
        <f>(U100/V100)*100</f>
        <v>#DIV/0!</v>
      </c>
      <c r="V101" s="122"/>
      <c r="W101" s="122"/>
      <c r="X101" s="122" t="e">
        <f>(X100/Y100)*100</f>
        <v>#DIV/0!</v>
      </c>
      <c r="Y101" s="122"/>
      <c r="Z101" s="122"/>
      <c r="AA101" s="122" t="e">
        <f>(AA100/AB100)*100</f>
        <v>#DIV/0!</v>
      </c>
      <c r="AB101" s="122"/>
      <c r="AC101" s="122"/>
      <c r="AD101" s="122" t="e">
        <f>(AD100/AE100)*100</f>
        <v>#DIV/0!</v>
      </c>
      <c r="AE101" s="122"/>
      <c r="AF101" s="122"/>
      <c r="AG101" s="122" t="e">
        <f>(AG100/AH100)*100</f>
        <v>#DIV/0!</v>
      </c>
      <c r="AH101" s="122"/>
      <c r="AI101" s="122"/>
      <c r="AJ101" s="122" t="e">
        <f>(AJ100/AK100)*100</f>
        <v>#DIV/0!</v>
      </c>
      <c r="AK101" s="122"/>
      <c r="AL101" s="122"/>
      <c r="AM101" s="122" t="e">
        <f>(AM100/AN100)*100</f>
        <v>#DIV/0!</v>
      </c>
      <c r="AN101" s="122"/>
      <c r="AO101" s="122"/>
      <c r="AP101" s="122" t="e">
        <f>(AP100/AQ100)*100</f>
        <v>#DIV/0!</v>
      </c>
      <c r="AQ101" s="122"/>
      <c r="AR101" s="122"/>
      <c r="AS101" s="122" t="e">
        <f>(AS100/AT100)*100</f>
        <v>#DIV/0!</v>
      </c>
      <c r="AT101" s="122"/>
      <c r="AU101" s="122"/>
    </row>
    <row r="102" spans="2:47" ht="18" customHeight="1">
      <c r="B102" s="243"/>
      <c r="C102" s="116">
        <v>48</v>
      </c>
      <c r="D102" s="110" t="s">
        <v>142</v>
      </c>
      <c r="E102" s="110" t="s">
        <v>143</v>
      </c>
      <c r="F102" s="238" t="s">
        <v>370</v>
      </c>
      <c r="G102" s="73" t="s">
        <v>281</v>
      </c>
      <c r="H102" s="221" t="s">
        <v>38</v>
      </c>
      <c r="I102" s="16" t="s">
        <v>493</v>
      </c>
      <c r="J102" s="161" t="s">
        <v>493</v>
      </c>
      <c r="K102" s="162"/>
      <c r="L102" s="16" t="s">
        <v>493</v>
      </c>
      <c r="M102" s="161" t="s">
        <v>493</v>
      </c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>
      <c r="B103" s="243"/>
      <c r="C103" s="116"/>
      <c r="D103" s="110"/>
      <c r="E103" s="110"/>
      <c r="F103" s="237"/>
      <c r="G103" s="73"/>
      <c r="H103" s="221"/>
      <c r="I103" s="122" t="e">
        <f>(I102/J102)*100</f>
        <v>#VALUE!</v>
      </c>
      <c r="J103" s="122"/>
      <c r="K103" s="122"/>
      <c r="L103" s="122" t="e">
        <f>(L102/M102)*100</f>
        <v>#VALUE!</v>
      </c>
      <c r="M103" s="122"/>
      <c r="N103" s="122"/>
      <c r="O103" s="122" t="e">
        <f>(O102/P102)*100</f>
        <v>#DIV/0!</v>
      </c>
      <c r="P103" s="122"/>
      <c r="Q103" s="122"/>
      <c r="R103" s="122" t="e">
        <f>(R102/S102)*100</f>
        <v>#DIV/0!</v>
      </c>
      <c r="S103" s="122"/>
      <c r="T103" s="122"/>
      <c r="U103" s="122" t="e">
        <f>(U102/V102)*100</f>
        <v>#DIV/0!</v>
      </c>
      <c r="V103" s="122"/>
      <c r="W103" s="122"/>
      <c r="X103" s="122" t="e">
        <f>(X102/Y102)*100</f>
        <v>#DIV/0!</v>
      </c>
      <c r="Y103" s="122"/>
      <c r="Z103" s="122"/>
      <c r="AA103" s="122" t="e">
        <f>(AA102/AB102)*100</f>
        <v>#DIV/0!</v>
      </c>
      <c r="AB103" s="122"/>
      <c r="AC103" s="122"/>
      <c r="AD103" s="122" t="e">
        <f>(AD102/AE102)*100</f>
        <v>#DIV/0!</v>
      </c>
      <c r="AE103" s="122"/>
      <c r="AF103" s="122"/>
      <c r="AG103" s="122" t="e">
        <f>(AG102/AH102)*100</f>
        <v>#DIV/0!</v>
      </c>
      <c r="AH103" s="122"/>
      <c r="AI103" s="122"/>
      <c r="AJ103" s="122" t="e">
        <f>(AJ102/AK102)*100</f>
        <v>#DIV/0!</v>
      </c>
      <c r="AK103" s="122"/>
      <c r="AL103" s="122"/>
      <c r="AM103" s="122" t="e">
        <f>(AM102/AN102)*100</f>
        <v>#DIV/0!</v>
      </c>
      <c r="AN103" s="122"/>
      <c r="AO103" s="122"/>
      <c r="AP103" s="122" t="e">
        <f>(AP102/AQ102)*100</f>
        <v>#DIV/0!</v>
      </c>
      <c r="AQ103" s="122"/>
      <c r="AR103" s="122"/>
      <c r="AS103" s="122" t="e">
        <f>(AS102/AT102)*100</f>
        <v>#DIV/0!</v>
      </c>
      <c r="AT103" s="122"/>
      <c r="AU103" s="122"/>
    </row>
    <row r="104" spans="2:47" ht="18" customHeight="1">
      <c r="B104" s="243"/>
      <c r="C104" s="116">
        <v>49</v>
      </c>
      <c r="D104" s="110" t="s">
        <v>144</v>
      </c>
      <c r="E104" s="110" t="s">
        <v>145</v>
      </c>
      <c r="F104" s="110" t="s">
        <v>371</v>
      </c>
      <c r="G104" s="73" t="s">
        <v>133</v>
      </c>
      <c r="H104" s="221" t="s">
        <v>28</v>
      </c>
      <c r="I104" s="16">
        <v>9</v>
      </c>
      <c r="J104" s="161">
        <v>600</v>
      </c>
      <c r="K104" s="162"/>
      <c r="L104" s="16">
        <v>12</v>
      </c>
      <c r="M104" s="161">
        <v>577</v>
      </c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>
      <c r="B105" s="243"/>
      <c r="C105" s="116"/>
      <c r="D105" s="110"/>
      <c r="E105" s="110"/>
      <c r="F105" s="110"/>
      <c r="G105" s="73"/>
      <c r="H105" s="221"/>
      <c r="I105" s="122">
        <f>(I104/J104)*100</f>
        <v>1.5</v>
      </c>
      <c r="J105" s="122"/>
      <c r="K105" s="122"/>
      <c r="L105" s="122">
        <f>(L104/M104)*100</f>
        <v>2.0797227036395149</v>
      </c>
      <c r="M105" s="122"/>
      <c r="N105" s="122"/>
      <c r="O105" s="122" t="e">
        <f>(O104/P104)*100</f>
        <v>#DIV/0!</v>
      </c>
      <c r="P105" s="122"/>
      <c r="Q105" s="122"/>
      <c r="R105" s="122" t="e">
        <f>(R104/S104)*100</f>
        <v>#DIV/0!</v>
      </c>
      <c r="S105" s="122"/>
      <c r="T105" s="122"/>
      <c r="U105" s="122" t="e">
        <f>(U104/V104)*100</f>
        <v>#DIV/0!</v>
      </c>
      <c r="V105" s="122"/>
      <c r="W105" s="122"/>
      <c r="X105" s="122" t="e">
        <f>(X104/Y104)*100</f>
        <v>#DIV/0!</v>
      </c>
      <c r="Y105" s="122"/>
      <c r="Z105" s="122"/>
      <c r="AA105" s="122" t="e">
        <f>(AA104/AB104)*100</f>
        <v>#DIV/0!</v>
      </c>
      <c r="AB105" s="122"/>
      <c r="AC105" s="122"/>
      <c r="AD105" s="122" t="e">
        <f>(AD104/AE104)*100</f>
        <v>#DIV/0!</v>
      </c>
      <c r="AE105" s="122"/>
      <c r="AF105" s="122"/>
      <c r="AG105" s="122" t="e">
        <f>(AG104/AH104)*100</f>
        <v>#DIV/0!</v>
      </c>
      <c r="AH105" s="122"/>
      <c r="AI105" s="122"/>
      <c r="AJ105" s="122" t="e">
        <f>(AJ104/AK104)*100</f>
        <v>#DIV/0!</v>
      </c>
      <c r="AK105" s="122"/>
      <c r="AL105" s="122"/>
      <c r="AM105" s="122" t="e">
        <f>(AM104/AN104)*100</f>
        <v>#DIV/0!</v>
      </c>
      <c r="AN105" s="122"/>
      <c r="AO105" s="122"/>
      <c r="AP105" s="122" t="e">
        <f>(AP104/AQ104)*100</f>
        <v>#DIV/0!</v>
      </c>
      <c r="AQ105" s="122"/>
      <c r="AR105" s="122"/>
      <c r="AS105" s="122" t="e">
        <f>(AS104/AT104)*100</f>
        <v>#DIV/0!</v>
      </c>
      <c r="AT105" s="122"/>
      <c r="AU105" s="122"/>
    </row>
    <row r="106" spans="2:47" ht="18" customHeight="1">
      <c r="B106" s="243"/>
      <c r="C106" s="116">
        <v>50</v>
      </c>
      <c r="D106" s="110" t="s">
        <v>146</v>
      </c>
      <c r="E106" s="110" t="s">
        <v>147</v>
      </c>
      <c r="F106" s="237" t="s">
        <v>372</v>
      </c>
      <c r="G106" s="73" t="s">
        <v>27</v>
      </c>
      <c r="H106" s="221" t="s">
        <v>28</v>
      </c>
      <c r="I106" s="16">
        <v>2</v>
      </c>
      <c r="J106" s="161">
        <v>600</v>
      </c>
      <c r="K106" s="162"/>
      <c r="L106" s="16">
        <v>3</v>
      </c>
      <c r="M106" s="161">
        <v>577</v>
      </c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>
      <c r="B107" s="243"/>
      <c r="C107" s="116"/>
      <c r="D107" s="110"/>
      <c r="E107" s="110"/>
      <c r="F107" s="237"/>
      <c r="G107" s="73"/>
      <c r="H107" s="221"/>
      <c r="I107" s="122">
        <f>(I106/J106)*100</f>
        <v>0.33333333333333337</v>
      </c>
      <c r="J107" s="122"/>
      <c r="K107" s="122"/>
      <c r="L107" s="122">
        <f>(L106/M106)*100</f>
        <v>0.51993067590987874</v>
      </c>
      <c r="M107" s="122"/>
      <c r="N107" s="122"/>
      <c r="O107" s="122" t="e">
        <f>(O106/P106)*100</f>
        <v>#DIV/0!</v>
      </c>
      <c r="P107" s="122"/>
      <c r="Q107" s="122"/>
      <c r="R107" s="122" t="e">
        <f>(R106/S106)*100</f>
        <v>#DIV/0!</v>
      </c>
      <c r="S107" s="122"/>
      <c r="T107" s="122"/>
      <c r="U107" s="122" t="e">
        <f>(U106/V106)*100</f>
        <v>#DIV/0!</v>
      </c>
      <c r="V107" s="122"/>
      <c r="W107" s="122"/>
      <c r="X107" s="122" t="e">
        <f>(X106/Y106)*100</f>
        <v>#DIV/0!</v>
      </c>
      <c r="Y107" s="122"/>
      <c r="Z107" s="122"/>
      <c r="AA107" s="122" t="e">
        <f>(AA106/AB106)*100</f>
        <v>#DIV/0!</v>
      </c>
      <c r="AB107" s="122"/>
      <c r="AC107" s="122"/>
      <c r="AD107" s="122" t="e">
        <f>(AD106/AE106)*100</f>
        <v>#DIV/0!</v>
      </c>
      <c r="AE107" s="122"/>
      <c r="AF107" s="122"/>
      <c r="AG107" s="122" t="e">
        <f>(AG106/AH106)*100</f>
        <v>#DIV/0!</v>
      </c>
      <c r="AH107" s="122"/>
      <c r="AI107" s="122"/>
      <c r="AJ107" s="122" t="e">
        <f>(AJ106/AK106)*100</f>
        <v>#DIV/0!</v>
      </c>
      <c r="AK107" s="122"/>
      <c r="AL107" s="122"/>
      <c r="AM107" s="122" t="e">
        <f>(AM106/AN106)*100</f>
        <v>#DIV/0!</v>
      </c>
      <c r="AN107" s="122"/>
      <c r="AO107" s="122"/>
      <c r="AP107" s="122" t="e">
        <f>(AP106/AQ106)*100</f>
        <v>#DIV/0!</v>
      </c>
      <c r="AQ107" s="122"/>
      <c r="AR107" s="122"/>
      <c r="AS107" s="122" t="e">
        <f>(AS106/AT106)*100</f>
        <v>#DIV/0!</v>
      </c>
      <c r="AT107" s="122"/>
      <c r="AU107" s="122"/>
    </row>
    <row r="108" spans="2:47" ht="18" customHeight="1">
      <c r="B108" s="230" t="s">
        <v>277</v>
      </c>
      <c r="C108" s="116">
        <v>51</v>
      </c>
      <c r="D108" s="110" t="s">
        <v>262</v>
      </c>
      <c r="E108" s="110" t="s">
        <v>263</v>
      </c>
      <c r="F108" s="235" t="s">
        <v>373</v>
      </c>
      <c r="G108" s="73" t="s">
        <v>281</v>
      </c>
      <c r="H108" s="221" t="s">
        <v>28</v>
      </c>
      <c r="I108" s="16" t="s">
        <v>493</v>
      </c>
      <c r="J108" s="161" t="s">
        <v>493</v>
      </c>
      <c r="K108" s="162"/>
      <c r="L108" s="16" t="s">
        <v>493</v>
      </c>
      <c r="M108" s="161" t="s">
        <v>493</v>
      </c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>
      <c r="B109" s="231"/>
      <c r="C109" s="116"/>
      <c r="D109" s="110"/>
      <c r="E109" s="110"/>
      <c r="F109" s="236"/>
      <c r="G109" s="73"/>
      <c r="H109" s="221"/>
      <c r="I109" s="122" t="e">
        <f>(I108/J108)*100</f>
        <v>#VALUE!</v>
      </c>
      <c r="J109" s="122"/>
      <c r="K109" s="122"/>
      <c r="L109" s="122" t="e">
        <f>(L108/M108)*100</f>
        <v>#VALUE!</v>
      </c>
      <c r="M109" s="122"/>
      <c r="N109" s="122"/>
      <c r="O109" s="122" t="e">
        <f>(O108/P108)*100</f>
        <v>#DIV/0!</v>
      </c>
      <c r="P109" s="122"/>
      <c r="Q109" s="122"/>
      <c r="R109" s="122" t="e">
        <f>(R108/S108)*100</f>
        <v>#DIV/0!</v>
      </c>
      <c r="S109" s="122"/>
      <c r="T109" s="122"/>
      <c r="U109" s="122" t="e">
        <f>(U108/V108)*100</f>
        <v>#DIV/0!</v>
      </c>
      <c r="V109" s="122"/>
      <c r="W109" s="122"/>
      <c r="X109" s="122" t="e">
        <f>(X108/Y108)*100</f>
        <v>#DIV/0!</v>
      </c>
      <c r="Y109" s="122"/>
      <c r="Z109" s="122"/>
      <c r="AA109" s="122" t="e">
        <f>(AA108/AB108)*100</f>
        <v>#DIV/0!</v>
      </c>
      <c r="AB109" s="122"/>
      <c r="AC109" s="122"/>
      <c r="AD109" s="122" t="e">
        <f>(AD108/AE108)*100</f>
        <v>#DIV/0!</v>
      </c>
      <c r="AE109" s="122"/>
      <c r="AF109" s="122"/>
      <c r="AG109" s="122" t="e">
        <f>(AG108/AH108)*100</f>
        <v>#DIV/0!</v>
      </c>
      <c r="AH109" s="122"/>
      <c r="AI109" s="122"/>
      <c r="AJ109" s="122" t="e">
        <f>(AJ108/AK108)*100</f>
        <v>#DIV/0!</v>
      </c>
      <c r="AK109" s="122"/>
      <c r="AL109" s="122"/>
      <c r="AM109" s="122" t="e">
        <f>(AM108/AN108)*100</f>
        <v>#DIV/0!</v>
      </c>
      <c r="AN109" s="122"/>
      <c r="AO109" s="122"/>
      <c r="AP109" s="122" t="e">
        <f>(AP108/AQ108)*100</f>
        <v>#DIV/0!</v>
      </c>
      <c r="AQ109" s="122"/>
      <c r="AR109" s="122"/>
      <c r="AS109" s="122" t="e">
        <f>(AS108/AT108)*100</f>
        <v>#DIV/0!</v>
      </c>
      <c r="AT109" s="122"/>
      <c r="AU109" s="122"/>
    </row>
    <row r="110" spans="2:47" ht="18" customHeight="1">
      <c r="B110" s="231"/>
      <c r="C110" s="116">
        <v>52</v>
      </c>
      <c r="D110" s="110" t="s">
        <v>264</v>
      </c>
      <c r="E110" s="110" t="s">
        <v>265</v>
      </c>
      <c r="F110" s="233" t="s">
        <v>374</v>
      </c>
      <c r="G110" s="78">
        <v>1</v>
      </c>
      <c r="H110" s="221" t="s">
        <v>28</v>
      </c>
      <c r="I110" s="16" t="s">
        <v>493</v>
      </c>
      <c r="J110" s="161" t="s">
        <v>493</v>
      </c>
      <c r="K110" s="162"/>
      <c r="L110" s="16" t="s">
        <v>493</v>
      </c>
      <c r="M110" s="161" t="s">
        <v>493</v>
      </c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>
      <c r="B111" s="231"/>
      <c r="C111" s="116"/>
      <c r="D111" s="110"/>
      <c r="E111" s="110"/>
      <c r="F111" s="234"/>
      <c r="G111" s="73"/>
      <c r="H111" s="221"/>
      <c r="I111" s="122" t="e">
        <f>(I110/J110)*100</f>
        <v>#VALUE!</v>
      </c>
      <c r="J111" s="122"/>
      <c r="K111" s="122"/>
      <c r="L111" s="122" t="e">
        <f>(L110/M110)*100</f>
        <v>#VALUE!</v>
      </c>
      <c r="M111" s="122"/>
      <c r="N111" s="122"/>
      <c r="O111" s="122" t="e">
        <f>(O110/P110)*100</f>
        <v>#DIV/0!</v>
      </c>
      <c r="P111" s="122"/>
      <c r="Q111" s="122"/>
      <c r="R111" s="122" t="e">
        <f>(R110/S110)*100</f>
        <v>#DIV/0!</v>
      </c>
      <c r="S111" s="122"/>
      <c r="T111" s="122"/>
      <c r="U111" s="122" t="e">
        <f>(U110/V110)*100</f>
        <v>#DIV/0!</v>
      </c>
      <c r="V111" s="122"/>
      <c r="W111" s="122"/>
      <c r="X111" s="122" t="e">
        <f>(X110/Y110)*100</f>
        <v>#DIV/0!</v>
      </c>
      <c r="Y111" s="122"/>
      <c r="Z111" s="122"/>
      <c r="AA111" s="122" t="e">
        <f>(AA110/AB110)*100</f>
        <v>#DIV/0!</v>
      </c>
      <c r="AB111" s="122"/>
      <c r="AC111" s="122"/>
      <c r="AD111" s="122" t="e">
        <f>(AD110/AE110)*100</f>
        <v>#DIV/0!</v>
      </c>
      <c r="AE111" s="122"/>
      <c r="AF111" s="122"/>
      <c r="AG111" s="122" t="e">
        <f>(AG110/AH110)*100</f>
        <v>#DIV/0!</v>
      </c>
      <c r="AH111" s="122"/>
      <c r="AI111" s="122"/>
      <c r="AJ111" s="122" t="e">
        <f>(AJ110/AK110)*100</f>
        <v>#DIV/0!</v>
      </c>
      <c r="AK111" s="122"/>
      <c r="AL111" s="122"/>
      <c r="AM111" s="122" t="e">
        <f>(AM110/AN110)*100</f>
        <v>#DIV/0!</v>
      </c>
      <c r="AN111" s="122"/>
      <c r="AO111" s="122"/>
      <c r="AP111" s="122" t="e">
        <f>(AP110/AQ110)*100</f>
        <v>#DIV/0!</v>
      </c>
      <c r="AQ111" s="122"/>
      <c r="AR111" s="122"/>
      <c r="AS111" s="122" t="e">
        <f>(AS110/AT110)*100</f>
        <v>#DIV/0!</v>
      </c>
      <c r="AT111" s="122"/>
      <c r="AU111" s="122"/>
    </row>
    <row r="112" spans="2:47" ht="18" customHeight="1">
      <c r="B112" s="231"/>
      <c r="C112" s="116">
        <v>53</v>
      </c>
      <c r="D112" s="110" t="s">
        <v>266</v>
      </c>
      <c r="E112" s="110" t="s">
        <v>267</v>
      </c>
      <c r="F112" s="233" t="s">
        <v>375</v>
      </c>
      <c r="G112" s="73" t="s">
        <v>281</v>
      </c>
      <c r="H112" s="221" t="s">
        <v>28</v>
      </c>
      <c r="I112" s="16" t="s">
        <v>493</v>
      </c>
      <c r="J112" s="161" t="s">
        <v>493</v>
      </c>
      <c r="K112" s="162"/>
      <c r="L112" s="16" t="s">
        <v>493</v>
      </c>
      <c r="M112" s="161" t="s">
        <v>493</v>
      </c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>
      <c r="B113" s="231"/>
      <c r="C113" s="116"/>
      <c r="D113" s="110"/>
      <c r="E113" s="110"/>
      <c r="F113" s="234"/>
      <c r="G113" s="73"/>
      <c r="H113" s="221"/>
      <c r="I113" s="122" t="e">
        <f>(I112/J112)*100</f>
        <v>#VALUE!</v>
      </c>
      <c r="J113" s="122"/>
      <c r="K113" s="122"/>
      <c r="L113" s="122" t="e">
        <f>(L112/M112)*100</f>
        <v>#VALUE!</v>
      </c>
      <c r="M113" s="122"/>
      <c r="N113" s="122"/>
      <c r="O113" s="122" t="e">
        <f>(O112/P112)*100</f>
        <v>#DIV/0!</v>
      </c>
      <c r="P113" s="122"/>
      <c r="Q113" s="122"/>
      <c r="R113" s="122" t="e">
        <f>(R112/S112)*100</f>
        <v>#DIV/0!</v>
      </c>
      <c r="S113" s="122"/>
      <c r="T113" s="122"/>
      <c r="U113" s="122" t="e">
        <f>(U112/V112)*100</f>
        <v>#DIV/0!</v>
      </c>
      <c r="V113" s="122"/>
      <c r="W113" s="122"/>
      <c r="X113" s="122" t="e">
        <f>(X112/Y112)*100</f>
        <v>#DIV/0!</v>
      </c>
      <c r="Y113" s="122"/>
      <c r="Z113" s="122"/>
      <c r="AA113" s="122" t="e">
        <f>(AA112/AB112)*100</f>
        <v>#DIV/0!</v>
      </c>
      <c r="AB113" s="122"/>
      <c r="AC113" s="122"/>
      <c r="AD113" s="122" t="e">
        <f>(AD112/AE112)*100</f>
        <v>#DIV/0!</v>
      </c>
      <c r="AE113" s="122"/>
      <c r="AF113" s="122"/>
      <c r="AG113" s="122" t="e">
        <f>(AG112/AH112)*100</f>
        <v>#DIV/0!</v>
      </c>
      <c r="AH113" s="122"/>
      <c r="AI113" s="122"/>
      <c r="AJ113" s="122" t="e">
        <f>(AJ112/AK112)*100</f>
        <v>#DIV/0!</v>
      </c>
      <c r="AK113" s="122"/>
      <c r="AL113" s="122"/>
      <c r="AM113" s="122" t="e">
        <f>(AM112/AN112)*100</f>
        <v>#DIV/0!</v>
      </c>
      <c r="AN113" s="122"/>
      <c r="AO113" s="122"/>
      <c r="AP113" s="122" t="e">
        <f>(AP112/AQ112)*100</f>
        <v>#DIV/0!</v>
      </c>
      <c r="AQ113" s="122"/>
      <c r="AR113" s="122"/>
      <c r="AS113" s="122" t="e">
        <f>(AS112/AT112)*100</f>
        <v>#DIV/0!</v>
      </c>
      <c r="AT113" s="122"/>
      <c r="AU113" s="122"/>
    </row>
    <row r="114" spans="2:47" ht="18" customHeight="1">
      <c r="B114" s="231"/>
      <c r="C114" s="116">
        <v>54</v>
      </c>
      <c r="D114" s="110" t="s">
        <v>268</v>
      </c>
      <c r="E114" s="110" t="s">
        <v>269</v>
      </c>
      <c r="F114" s="233" t="s">
        <v>376</v>
      </c>
      <c r="G114" s="73" t="s">
        <v>45</v>
      </c>
      <c r="H114" s="221" t="s">
        <v>28</v>
      </c>
      <c r="I114" s="16" t="s">
        <v>493</v>
      </c>
      <c r="J114" s="161" t="s">
        <v>493</v>
      </c>
      <c r="K114" s="162"/>
      <c r="L114" s="16" t="s">
        <v>493</v>
      </c>
      <c r="M114" s="161" t="s">
        <v>493</v>
      </c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>
      <c r="B115" s="231"/>
      <c r="C115" s="116"/>
      <c r="D115" s="110"/>
      <c r="E115" s="110"/>
      <c r="F115" s="234"/>
      <c r="G115" s="73"/>
      <c r="H115" s="221"/>
      <c r="I115" s="122" t="e">
        <f>(I114/J114)*100</f>
        <v>#VALUE!</v>
      </c>
      <c r="J115" s="122"/>
      <c r="K115" s="122"/>
      <c r="L115" s="122" t="e">
        <f>(L114/M114)*100</f>
        <v>#VALUE!</v>
      </c>
      <c r="M115" s="122"/>
      <c r="N115" s="122"/>
      <c r="O115" s="122" t="e">
        <f>(O114/P114)*100</f>
        <v>#DIV/0!</v>
      </c>
      <c r="P115" s="122"/>
      <c r="Q115" s="122"/>
      <c r="R115" s="122" t="e">
        <f>(R114/S114)*100</f>
        <v>#DIV/0!</v>
      </c>
      <c r="S115" s="122"/>
      <c r="T115" s="122"/>
      <c r="U115" s="122" t="e">
        <f>(U114/V114)*100</f>
        <v>#DIV/0!</v>
      </c>
      <c r="V115" s="122"/>
      <c r="W115" s="122"/>
      <c r="X115" s="122" t="e">
        <f>(X114/Y114)*100</f>
        <v>#DIV/0!</v>
      </c>
      <c r="Y115" s="122"/>
      <c r="Z115" s="122"/>
      <c r="AA115" s="122" t="e">
        <f>(AA114/AB114)*100</f>
        <v>#DIV/0!</v>
      </c>
      <c r="AB115" s="122"/>
      <c r="AC115" s="122"/>
      <c r="AD115" s="122" t="e">
        <f>(AD114/AE114)*100</f>
        <v>#DIV/0!</v>
      </c>
      <c r="AE115" s="122"/>
      <c r="AF115" s="122"/>
      <c r="AG115" s="122" t="e">
        <f>(AG114/AH114)*100</f>
        <v>#DIV/0!</v>
      </c>
      <c r="AH115" s="122"/>
      <c r="AI115" s="122"/>
      <c r="AJ115" s="122" t="e">
        <f>(AJ114/AK114)*100</f>
        <v>#DIV/0!</v>
      </c>
      <c r="AK115" s="122"/>
      <c r="AL115" s="122"/>
      <c r="AM115" s="122" t="e">
        <f>(AM114/AN114)*100</f>
        <v>#DIV/0!</v>
      </c>
      <c r="AN115" s="122"/>
      <c r="AO115" s="122"/>
      <c r="AP115" s="122" t="e">
        <f>(AP114/AQ114)*100</f>
        <v>#DIV/0!</v>
      </c>
      <c r="AQ115" s="122"/>
      <c r="AR115" s="122"/>
      <c r="AS115" s="122" t="e">
        <f>(AS114/AT114)*100</f>
        <v>#DIV/0!</v>
      </c>
      <c r="AT115" s="122"/>
      <c r="AU115" s="122"/>
    </row>
    <row r="116" spans="2:47" ht="18" customHeight="1">
      <c r="B116" s="231"/>
      <c r="C116" s="116">
        <v>55</v>
      </c>
      <c r="D116" s="110" t="s">
        <v>270</v>
      </c>
      <c r="E116" s="110" t="s">
        <v>271</v>
      </c>
      <c r="F116" s="233" t="s">
        <v>377</v>
      </c>
      <c r="G116" s="113"/>
      <c r="H116" s="221" t="s">
        <v>28</v>
      </c>
      <c r="I116" s="176">
        <v>0</v>
      </c>
      <c r="J116" s="177"/>
      <c r="K116" s="178"/>
      <c r="L116" s="176">
        <v>0</v>
      </c>
      <c r="M116" s="177"/>
      <c r="N116" s="178"/>
      <c r="O116" s="176"/>
      <c r="P116" s="177"/>
      <c r="Q116" s="178"/>
      <c r="R116" s="176"/>
      <c r="S116" s="177"/>
      <c r="T116" s="178"/>
      <c r="U116" s="176"/>
      <c r="V116" s="177"/>
      <c r="W116" s="178"/>
      <c r="X116" s="176"/>
      <c r="Y116" s="177"/>
      <c r="Z116" s="178"/>
      <c r="AA116" s="176"/>
      <c r="AB116" s="177"/>
      <c r="AC116" s="178"/>
      <c r="AD116" s="176"/>
      <c r="AE116" s="177"/>
      <c r="AF116" s="178"/>
      <c r="AG116" s="176"/>
      <c r="AH116" s="177"/>
      <c r="AI116" s="178"/>
      <c r="AJ116" s="176"/>
      <c r="AK116" s="177"/>
      <c r="AL116" s="178"/>
      <c r="AM116" s="176"/>
      <c r="AN116" s="177"/>
      <c r="AO116" s="178"/>
      <c r="AP116" s="176"/>
      <c r="AQ116" s="177"/>
      <c r="AR116" s="178"/>
      <c r="AS116" s="176"/>
      <c r="AT116" s="177"/>
      <c r="AU116" s="178"/>
    </row>
    <row r="117" spans="2:47" ht="18" customHeight="1" thickBot="1">
      <c r="B117" s="232"/>
      <c r="C117" s="116"/>
      <c r="D117" s="110"/>
      <c r="E117" s="110"/>
      <c r="F117" s="234"/>
      <c r="G117" s="113"/>
      <c r="H117" s="221"/>
      <c r="I117" s="179"/>
      <c r="J117" s="180"/>
      <c r="K117" s="181"/>
      <c r="L117" s="179"/>
      <c r="M117" s="180"/>
      <c r="N117" s="181"/>
      <c r="O117" s="179"/>
      <c r="P117" s="180"/>
      <c r="Q117" s="181"/>
      <c r="R117" s="179"/>
      <c r="S117" s="180"/>
      <c r="T117" s="181"/>
      <c r="U117" s="179"/>
      <c r="V117" s="180"/>
      <c r="W117" s="181"/>
      <c r="X117" s="179"/>
      <c r="Y117" s="180"/>
      <c r="Z117" s="181"/>
      <c r="AA117" s="179"/>
      <c r="AB117" s="180"/>
      <c r="AC117" s="181"/>
      <c r="AD117" s="179"/>
      <c r="AE117" s="180"/>
      <c r="AF117" s="181"/>
      <c r="AG117" s="179"/>
      <c r="AH117" s="180"/>
      <c r="AI117" s="181"/>
      <c r="AJ117" s="179"/>
      <c r="AK117" s="180"/>
      <c r="AL117" s="181"/>
      <c r="AM117" s="179"/>
      <c r="AN117" s="180"/>
      <c r="AO117" s="181"/>
      <c r="AP117" s="179"/>
      <c r="AQ117" s="180"/>
      <c r="AR117" s="181"/>
      <c r="AS117" s="179"/>
      <c r="AT117" s="180"/>
      <c r="AU117" s="181"/>
    </row>
    <row r="118" spans="2:47" ht="18" customHeight="1">
      <c r="B118" s="226" t="s">
        <v>149</v>
      </c>
      <c r="C118" s="116">
        <v>56</v>
      </c>
      <c r="D118" s="104" t="s">
        <v>306</v>
      </c>
      <c r="E118" s="104" t="s">
        <v>286</v>
      </c>
      <c r="F118" s="229" t="s">
        <v>378</v>
      </c>
      <c r="G118" s="86">
        <v>1</v>
      </c>
      <c r="H118" s="190" t="s">
        <v>28</v>
      </c>
      <c r="I118" s="16">
        <v>4186</v>
      </c>
      <c r="J118" s="161">
        <v>4551</v>
      </c>
      <c r="K118" s="162"/>
      <c r="L118" s="16">
        <v>3654</v>
      </c>
      <c r="M118" s="161">
        <v>4585</v>
      </c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>
      <c r="B119" s="227"/>
      <c r="C119" s="116"/>
      <c r="D119" s="104"/>
      <c r="E119" s="104"/>
      <c r="F119" s="104"/>
      <c r="G119" s="84"/>
      <c r="H119" s="190"/>
      <c r="I119" s="122">
        <f>(I118/J118)*100</f>
        <v>91.979784662711495</v>
      </c>
      <c r="J119" s="122"/>
      <c r="K119" s="122"/>
      <c r="L119" s="122">
        <f>(L118/M118)*100</f>
        <v>79.694656488549626</v>
      </c>
      <c r="M119" s="122"/>
      <c r="N119" s="122"/>
      <c r="O119" s="122" t="e">
        <f>(O118/P118)*100</f>
        <v>#DIV/0!</v>
      </c>
      <c r="P119" s="122"/>
      <c r="Q119" s="122"/>
      <c r="R119" s="122" t="e">
        <f>(R118/S118)*100</f>
        <v>#DIV/0!</v>
      </c>
      <c r="S119" s="122"/>
      <c r="T119" s="122"/>
      <c r="U119" s="122" t="e">
        <f>(U118/V118)*100</f>
        <v>#DIV/0!</v>
      </c>
      <c r="V119" s="122"/>
      <c r="W119" s="122"/>
      <c r="X119" s="122" t="e">
        <f>(X118/Y118)*100</f>
        <v>#DIV/0!</v>
      </c>
      <c r="Y119" s="122"/>
      <c r="Z119" s="122"/>
      <c r="AA119" s="122" t="e">
        <f>(AA118/AB118)*100</f>
        <v>#DIV/0!</v>
      </c>
      <c r="AB119" s="122"/>
      <c r="AC119" s="122"/>
      <c r="AD119" s="122" t="e">
        <f>(AD118/AE118)*100</f>
        <v>#DIV/0!</v>
      </c>
      <c r="AE119" s="122"/>
      <c r="AF119" s="122"/>
      <c r="AG119" s="122" t="e">
        <f>(AG118/AH118)*100</f>
        <v>#DIV/0!</v>
      </c>
      <c r="AH119" s="122"/>
      <c r="AI119" s="122"/>
      <c r="AJ119" s="122" t="e">
        <f>(AJ118/AK118)*100</f>
        <v>#DIV/0!</v>
      </c>
      <c r="AK119" s="122"/>
      <c r="AL119" s="122"/>
      <c r="AM119" s="122" t="e">
        <f>(AM118/AN118)*100</f>
        <v>#DIV/0!</v>
      </c>
      <c r="AN119" s="122"/>
      <c r="AO119" s="122"/>
      <c r="AP119" s="122" t="e">
        <f>(AP118/AQ118)*100</f>
        <v>#DIV/0!</v>
      </c>
      <c r="AQ119" s="122"/>
      <c r="AR119" s="122"/>
      <c r="AS119" s="122" t="e">
        <f>(AS118/AT118)*100</f>
        <v>#DIV/0!</v>
      </c>
      <c r="AT119" s="122"/>
      <c r="AU119" s="122"/>
    </row>
    <row r="120" spans="2:47" ht="18" customHeight="1">
      <c r="B120" s="227"/>
      <c r="C120" s="116">
        <v>57</v>
      </c>
      <c r="D120" s="104" t="s">
        <v>307</v>
      </c>
      <c r="E120" s="104" t="s">
        <v>153</v>
      </c>
      <c r="F120" s="104" t="s">
        <v>379</v>
      </c>
      <c r="G120" s="86">
        <v>0.95</v>
      </c>
      <c r="H120" s="190" t="s">
        <v>28</v>
      </c>
      <c r="I120" s="16">
        <v>20</v>
      </c>
      <c r="J120" s="161">
        <v>20</v>
      </c>
      <c r="K120" s="162"/>
      <c r="L120" s="16">
        <v>10</v>
      </c>
      <c r="M120" s="161">
        <v>10</v>
      </c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>
      <c r="B121" s="227"/>
      <c r="C121" s="116"/>
      <c r="D121" s="104"/>
      <c r="E121" s="104"/>
      <c r="F121" s="104"/>
      <c r="G121" s="84"/>
      <c r="H121" s="190"/>
      <c r="I121" s="122">
        <f>(I120/J120)*100</f>
        <v>100</v>
      </c>
      <c r="J121" s="122"/>
      <c r="K121" s="122"/>
      <c r="L121" s="122">
        <f>(L120/M120)*100</f>
        <v>100</v>
      </c>
      <c r="M121" s="122"/>
      <c r="N121" s="122"/>
      <c r="O121" s="122" t="e">
        <f>(O120/P120)*100</f>
        <v>#DIV/0!</v>
      </c>
      <c r="P121" s="122"/>
      <c r="Q121" s="122"/>
      <c r="R121" s="122" t="e">
        <f>(R120/S120)*100</f>
        <v>#DIV/0!</v>
      </c>
      <c r="S121" s="122"/>
      <c r="T121" s="122"/>
      <c r="U121" s="122" t="e">
        <f>(U120/V120)*100</f>
        <v>#DIV/0!</v>
      </c>
      <c r="V121" s="122"/>
      <c r="W121" s="122"/>
      <c r="X121" s="122" t="e">
        <f>(X120/Y120)*100</f>
        <v>#DIV/0!</v>
      </c>
      <c r="Y121" s="122"/>
      <c r="Z121" s="122"/>
      <c r="AA121" s="122" t="e">
        <f>(AA120/AB120)*100</f>
        <v>#DIV/0!</v>
      </c>
      <c r="AB121" s="122"/>
      <c r="AC121" s="122"/>
      <c r="AD121" s="122" t="e">
        <f>(AD120/AE120)*100</f>
        <v>#DIV/0!</v>
      </c>
      <c r="AE121" s="122"/>
      <c r="AF121" s="122"/>
      <c r="AG121" s="122" t="e">
        <f>(AG120/AH120)*100</f>
        <v>#DIV/0!</v>
      </c>
      <c r="AH121" s="122"/>
      <c r="AI121" s="122"/>
      <c r="AJ121" s="122" t="e">
        <f>(AJ120/AK120)*100</f>
        <v>#DIV/0!</v>
      </c>
      <c r="AK121" s="122"/>
      <c r="AL121" s="122"/>
      <c r="AM121" s="122" t="e">
        <f>(AM120/AN120)*100</f>
        <v>#DIV/0!</v>
      </c>
      <c r="AN121" s="122"/>
      <c r="AO121" s="122"/>
      <c r="AP121" s="122" t="e">
        <f>(AP120/AQ120)*100</f>
        <v>#DIV/0!</v>
      </c>
      <c r="AQ121" s="122"/>
      <c r="AR121" s="122"/>
      <c r="AS121" s="122" t="e">
        <f>(AS120/AT120)*100</f>
        <v>#DIV/0!</v>
      </c>
      <c r="AT121" s="122"/>
      <c r="AU121" s="122"/>
    </row>
    <row r="122" spans="2:47" ht="18" customHeight="1">
      <c r="B122" s="227"/>
      <c r="C122" s="116">
        <v>58</v>
      </c>
      <c r="D122" s="104" t="s">
        <v>308</v>
      </c>
      <c r="E122" s="104" t="s">
        <v>155</v>
      </c>
      <c r="F122" s="104" t="s">
        <v>380</v>
      </c>
      <c r="G122" s="86">
        <v>0.95</v>
      </c>
      <c r="H122" s="190" t="s">
        <v>28</v>
      </c>
      <c r="I122" s="16">
        <v>1364</v>
      </c>
      <c r="J122" s="161">
        <v>1436</v>
      </c>
      <c r="K122" s="162"/>
      <c r="L122" s="16">
        <v>1281</v>
      </c>
      <c r="M122" s="161">
        <v>1349</v>
      </c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>
      <c r="B123" s="227"/>
      <c r="C123" s="116"/>
      <c r="D123" s="104"/>
      <c r="E123" s="104"/>
      <c r="F123" s="104"/>
      <c r="G123" s="84"/>
      <c r="H123" s="190"/>
      <c r="I123" s="122">
        <f>(I122/J122)*100</f>
        <v>94.986072423398326</v>
      </c>
      <c r="J123" s="122"/>
      <c r="K123" s="122"/>
      <c r="L123" s="122">
        <f>(L122/M122)*100</f>
        <v>94.959229058561903</v>
      </c>
      <c r="M123" s="122"/>
      <c r="N123" s="122"/>
      <c r="O123" s="122" t="e">
        <f>(O122/P122)*100</f>
        <v>#DIV/0!</v>
      </c>
      <c r="P123" s="122"/>
      <c r="Q123" s="122"/>
      <c r="R123" s="122" t="e">
        <f>(R122/S122)*100</f>
        <v>#DIV/0!</v>
      </c>
      <c r="S123" s="122"/>
      <c r="T123" s="122"/>
      <c r="U123" s="122" t="e">
        <f>(U122/V122)*100</f>
        <v>#DIV/0!</v>
      </c>
      <c r="V123" s="122"/>
      <c r="W123" s="122"/>
      <c r="X123" s="122" t="e">
        <f>(X122/Y122)*100</f>
        <v>#DIV/0!</v>
      </c>
      <c r="Y123" s="122"/>
      <c r="Z123" s="122"/>
      <c r="AA123" s="122" t="e">
        <f>(AA122/AB122)*100</f>
        <v>#DIV/0!</v>
      </c>
      <c r="AB123" s="122"/>
      <c r="AC123" s="122"/>
      <c r="AD123" s="122" t="e">
        <f>(AD122/AE122)*100</f>
        <v>#DIV/0!</v>
      </c>
      <c r="AE123" s="122"/>
      <c r="AF123" s="122"/>
      <c r="AG123" s="122" t="e">
        <f>(AG122/AH122)*100</f>
        <v>#DIV/0!</v>
      </c>
      <c r="AH123" s="122"/>
      <c r="AI123" s="122"/>
      <c r="AJ123" s="122" t="e">
        <f>(AJ122/AK122)*100</f>
        <v>#DIV/0!</v>
      </c>
      <c r="AK123" s="122"/>
      <c r="AL123" s="122"/>
      <c r="AM123" s="122" t="e">
        <f>(AM122/AN122)*100</f>
        <v>#DIV/0!</v>
      </c>
      <c r="AN123" s="122"/>
      <c r="AO123" s="122"/>
      <c r="AP123" s="122" t="e">
        <f>(AP122/AQ122)*100</f>
        <v>#DIV/0!</v>
      </c>
      <c r="AQ123" s="122"/>
      <c r="AR123" s="122"/>
      <c r="AS123" s="122" t="e">
        <f>(AS122/AT122)*100</f>
        <v>#DIV/0!</v>
      </c>
      <c r="AT123" s="122"/>
      <c r="AU123" s="122"/>
    </row>
    <row r="124" spans="2:47" ht="18" customHeight="1">
      <c r="B124" s="227"/>
      <c r="C124" s="116">
        <v>59</v>
      </c>
      <c r="D124" s="103" t="s">
        <v>309</v>
      </c>
      <c r="E124" s="103" t="s">
        <v>157</v>
      </c>
      <c r="F124" s="103" t="s">
        <v>381</v>
      </c>
      <c r="G124" s="86">
        <v>0.95</v>
      </c>
      <c r="H124" s="190" t="s">
        <v>28</v>
      </c>
      <c r="I124" s="16">
        <v>313</v>
      </c>
      <c r="J124" s="161">
        <v>606</v>
      </c>
      <c r="K124" s="162"/>
      <c r="L124" s="16">
        <v>439</v>
      </c>
      <c r="M124" s="161">
        <v>584</v>
      </c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>
      <c r="B125" s="227"/>
      <c r="C125" s="116"/>
      <c r="D125" s="103"/>
      <c r="E125" s="103"/>
      <c r="F125" s="103"/>
      <c r="G125" s="84"/>
      <c r="H125" s="190"/>
      <c r="I125" s="122">
        <f>(I124/J124)*100</f>
        <v>51.650165016501646</v>
      </c>
      <c r="J125" s="122"/>
      <c r="K125" s="122"/>
      <c r="L125" s="122">
        <f>(L124/M124)*100</f>
        <v>75.171232876712324</v>
      </c>
      <c r="M125" s="122"/>
      <c r="N125" s="122"/>
      <c r="O125" s="122" t="e">
        <f>(O124/P124)*100</f>
        <v>#DIV/0!</v>
      </c>
      <c r="P125" s="122"/>
      <c r="Q125" s="122"/>
      <c r="R125" s="122" t="e">
        <f>(R124/S124)*100</f>
        <v>#DIV/0!</v>
      </c>
      <c r="S125" s="122"/>
      <c r="T125" s="122"/>
      <c r="U125" s="122" t="e">
        <f>(U124/V124)*100</f>
        <v>#DIV/0!</v>
      </c>
      <c r="V125" s="122"/>
      <c r="W125" s="122"/>
      <c r="X125" s="122" t="e">
        <f>(X124/Y124)*100</f>
        <v>#DIV/0!</v>
      </c>
      <c r="Y125" s="122"/>
      <c r="Z125" s="122"/>
      <c r="AA125" s="122" t="e">
        <f>(AA124/AB124)*100</f>
        <v>#DIV/0!</v>
      </c>
      <c r="AB125" s="122"/>
      <c r="AC125" s="122"/>
      <c r="AD125" s="122" t="e">
        <f>(AD124/AE124)*100</f>
        <v>#DIV/0!</v>
      </c>
      <c r="AE125" s="122"/>
      <c r="AF125" s="122"/>
      <c r="AG125" s="122" t="e">
        <f>(AG124/AH124)*100</f>
        <v>#DIV/0!</v>
      </c>
      <c r="AH125" s="122"/>
      <c r="AI125" s="122"/>
      <c r="AJ125" s="122" t="e">
        <f>(AJ124/AK124)*100</f>
        <v>#DIV/0!</v>
      </c>
      <c r="AK125" s="122"/>
      <c r="AL125" s="122"/>
      <c r="AM125" s="122" t="e">
        <f>(AM124/AN124)*100</f>
        <v>#DIV/0!</v>
      </c>
      <c r="AN125" s="122"/>
      <c r="AO125" s="122"/>
      <c r="AP125" s="122" t="e">
        <f>(AP124/AQ124)*100</f>
        <v>#DIV/0!</v>
      </c>
      <c r="AQ125" s="122"/>
      <c r="AR125" s="122"/>
      <c r="AS125" s="122" t="e">
        <f>(AS124/AT124)*100</f>
        <v>#DIV/0!</v>
      </c>
      <c r="AT125" s="122"/>
      <c r="AU125" s="122"/>
    </row>
    <row r="126" spans="2:47" ht="18" customHeight="1">
      <c r="B126" s="227"/>
      <c r="C126" s="116">
        <v>60</v>
      </c>
      <c r="D126" s="103" t="s">
        <v>310</v>
      </c>
      <c r="E126" s="103" t="s">
        <v>159</v>
      </c>
      <c r="F126" s="103" t="s">
        <v>382</v>
      </c>
      <c r="G126" s="86">
        <v>0.95</v>
      </c>
      <c r="H126" s="190" t="s">
        <v>28</v>
      </c>
      <c r="I126" s="16">
        <v>153</v>
      </c>
      <c r="J126" s="161">
        <v>228</v>
      </c>
      <c r="K126" s="162"/>
      <c r="L126" s="16">
        <v>136</v>
      </c>
      <c r="M126" s="161">
        <v>228</v>
      </c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>
      <c r="B127" s="227"/>
      <c r="C127" s="116"/>
      <c r="D127" s="103"/>
      <c r="E127" s="103"/>
      <c r="F127" s="225"/>
      <c r="G127" s="84"/>
      <c r="H127" s="190"/>
      <c r="I127" s="122">
        <f>(I126/J126)*100</f>
        <v>67.10526315789474</v>
      </c>
      <c r="J127" s="122"/>
      <c r="K127" s="122"/>
      <c r="L127" s="122">
        <f>(L126/M126)*100</f>
        <v>59.649122807017541</v>
      </c>
      <c r="M127" s="122"/>
      <c r="N127" s="122"/>
      <c r="O127" s="122" t="e">
        <f>(O126/P126)*100</f>
        <v>#DIV/0!</v>
      </c>
      <c r="P127" s="122"/>
      <c r="Q127" s="122"/>
      <c r="R127" s="122" t="e">
        <f>(R126/S126)*100</f>
        <v>#DIV/0!</v>
      </c>
      <c r="S127" s="122"/>
      <c r="T127" s="122"/>
      <c r="U127" s="122" t="e">
        <f>(U126/V126)*100</f>
        <v>#DIV/0!</v>
      </c>
      <c r="V127" s="122"/>
      <c r="W127" s="122"/>
      <c r="X127" s="122" t="e">
        <f>(X126/Y126)*100</f>
        <v>#DIV/0!</v>
      </c>
      <c r="Y127" s="122"/>
      <c r="Z127" s="122"/>
      <c r="AA127" s="122" t="e">
        <f>(AA126/AB126)*100</f>
        <v>#DIV/0!</v>
      </c>
      <c r="AB127" s="122"/>
      <c r="AC127" s="122"/>
      <c r="AD127" s="122" t="e">
        <f>(AD126/AE126)*100</f>
        <v>#DIV/0!</v>
      </c>
      <c r="AE127" s="122"/>
      <c r="AF127" s="122"/>
      <c r="AG127" s="122" t="e">
        <f>(AG126/AH126)*100</f>
        <v>#DIV/0!</v>
      </c>
      <c r="AH127" s="122"/>
      <c r="AI127" s="122"/>
      <c r="AJ127" s="122" t="e">
        <f>(AJ126/AK126)*100</f>
        <v>#DIV/0!</v>
      </c>
      <c r="AK127" s="122"/>
      <c r="AL127" s="122"/>
      <c r="AM127" s="122" t="e">
        <f>(AM126/AN126)*100</f>
        <v>#DIV/0!</v>
      </c>
      <c r="AN127" s="122"/>
      <c r="AO127" s="122"/>
      <c r="AP127" s="122" t="e">
        <f>(AP126/AQ126)*100</f>
        <v>#DIV/0!</v>
      </c>
      <c r="AQ127" s="122"/>
      <c r="AR127" s="122"/>
      <c r="AS127" s="122" t="e">
        <f>(AS126/AT126)*100</f>
        <v>#DIV/0!</v>
      </c>
      <c r="AT127" s="122"/>
      <c r="AU127" s="122"/>
    </row>
    <row r="128" spans="2:47" ht="18" customHeight="1">
      <c r="B128" s="227"/>
      <c r="C128" s="116">
        <v>61</v>
      </c>
      <c r="D128" s="103" t="s">
        <v>311</v>
      </c>
      <c r="E128" s="103" t="s">
        <v>163</v>
      </c>
      <c r="F128" s="103" t="s">
        <v>383</v>
      </c>
      <c r="G128" s="86">
        <v>0.95</v>
      </c>
      <c r="H128" s="190" t="s">
        <v>28</v>
      </c>
      <c r="I128" s="16">
        <v>842</v>
      </c>
      <c r="J128" s="161">
        <v>789</v>
      </c>
      <c r="K128" s="162"/>
      <c r="L128" s="16">
        <v>661</v>
      </c>
      <c r="M128" s="161">
        <v>799</v>
      </c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>
      <c r="B129" s="227"/>
      <c r="C129" s="116"/>
      <c r="D129" s="103"/>
      <c r="E129" s="103"/>
      <c r="F129" s="103"/>
      <c r="G129" s="84"/>
      <c r="H129" s="190"/>
      <c r="I129" s="122">
        <f>(I128/J128)*100</f>
        <v>106.71736375158429</v>
      </c>
      <c r="J129" s="122"/>
      <c r="K129" s="122"/>
      <c r="L129" s="122">
        <f>(L128/M128)*100</f>
        <v>82.728410513141426</v>
      </c>
      <c r="M129" s="122"/>
      <c r="N129" s="122"/>
      <c r="O129" s="122" t="e">
        <f>(O128/P128)*100</f>
        <v>#DIV/0!</v>
      </c>
      <c r="P129" s="122"/>
      <c r="Q129" s="122"/>
      <c r="R129" s="122" t="e">
        <f>(R128/S128)*100</f>
        <v>#DIV/0!</v>
      </c>
      <c r="S129" s="122"/>
      <c r="T129" s="122"/>
      <c r="U129" s="122" t="e">
        <f>(U128/V128)*100</f>
        <v>#DIV/0!</v>
      </c>
      <c r="V129" s="122"/>
      <c r="W129" s="122"/>
      <c r="X129" s="122" t="e">
        <f>(X128/Y128)*100</f>
        <v>#DIV/0!</v>
      </c>
      <c r="Y129" s="122"/>
      <c r="Z129" s="122"/>
      <c r="AA129" s="122" t="e">
        <f>(AA128/AB128)*100</f>
        <v>#DIV/0!</v>
      </c>
      <c r="AB129" s="122"/>
      <c r="AC129" s="122"/>
      <c r="AD129" s="122" t="e">
        <f>(AD128/AE128)*100</f>
        <v>#DIV/0!</v>
      </c>
      <c r="AE129" s="122"/>
      <c r="AF129" s="122"/>
      <c r="AG129" s="122" t="e">
        <f>(AG128/AH128)*100</f>
        <v>#DIV/0!</v>
      </c>
      <c r="AH129" s="122"/>
      <c r="AI129" s="122"/>
      <c r="AJ129" s="122" t="e">
        <f>(AJ128/AK128)*100</f>
        <v>#DIV/0!</v>
      </c>
      <c r="AK129" s="122"/>
      <c r="AL129" s="122"/>
      <c r="AM129" s="122" t="e">
        <f>(AM128/AN128)*100</f>
        <v>#DIV/0!</v>
      </c>
      <c r="AN129" s="122"/>
      <c r="AO129" s="122"/>
      <c r="AP129" s="122" t="e">
        <f>(AP128/AQ128)*100</f>
        <v>#DIV/0!</v>
      </c>
      <c r="AQ129" s="122"/>
      <c r="AR129" s="122"/>
      <c r="AS129" s="122" t="e">
        <f>(AS128/AT128)*100</f>
        <v>#DIV/0!</v>
      </c>
      <c r="AT129" s="122"/>
      <c r="AU129" s="122"/>
    </row>
    <row r="130" spans="2:47" ht="18" customHeight="1">
      <c r="B130" s="227"/>
      <c r="C130" s="116">
        <v>62</v>
      </c>
      <c r="D130" s="103" t="s">
        <v>312</v>
      </c>
      <c r="E130" s="103" t="s">
        <v>165</v>
      </c>
      <c r="F130" s="103" t="s">
        <v>384</v>
      </c>
      <c r="G130" s="86">
        <v>0.95</v>
      </c>
      <c r="H130" s="190" t="s">
        <v>28</v>
      </c>
      <c r="I130" s="16">
        <v>128</v>
      </c>
      <c r="J130" s="161">
        <v>104</v>
      </c>
      <c r="K130" s="162"/>
      <c r="L130" s="16">
        <v>113</v>
      </c>
      <c r="M130" s="161">
        <v>101</v>
      </c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>
      <c r="B131" s="228"/>
      <c r="C131" s="116"/>
      <c r="D131" s="103"/>
      <c r="E131" s="103"/>
      <c r="F131" s="225"/>
      <c r="G131" s="84"/>
      <c r="H131" s="190"/>
      <c r="I131" s="122">
        <f>(I130/J130)*100</f>
        <v>123.07692307692308</v>
      </c>
      <c r="J131" s="122"/>
      <c r="K131" s="122"/>
      <c r="L131" s="122">
        <f>(L130/M130)*100</f>
        <v>111.88118811881189</v>
      </c>
      <c r="M131" s="122"/>
      <c r="N131" s="122"/>
      <c r="O131" s="122" t="e">
        <f>(O130/P130)*100</f>
        <v>#DIV/0!</v>
      </c>
      <c r="P131" s="122"/>
      <c r="Q131" s="122"/>
      <c r="R131" s="122" t="e">
        <f>(R130/S130)*100</f>
        <v>#DIV/0!</v>
      </c>
      <c r="S131" s="122"/>
      <c r="T131" s="122"/>
      <c r="U131" s="122" t="e">
        <f>(U130/V130)*100</f>
        <v>#DIV/0!</v>
      </c>
      <c r="V131" s="122"/>
      <c r="W131" s="122"/>
      <c r="X131" s="122" t="e">
        <f>(X130/Y130)*100</f>
        <v>#DIV/0!</v>
      </c>
      <c r="Y131" s="122"/>
      <c r="Z131" s="122"/>
      <c r="AA131" s="122" t="e">
        <f>(AA130/AB130)*100</f>
        <v>#DIV/0!</v>
      </c>
      <c r="AB131" s="122"/>
      <c r="AC131" s="122"/>
      <c r="AD131" s="122" t="e">
        <f>(AD130/AE130)*100</f>
        <v>#DIV/0!</v>
      </c>
      <c r="AE131" s="122"/>
      <c r="AF131" s="122"/>
      <c r="AG131" s="122" t="e">
        <f>(AG130/AH130)*100</f>
        <v>#DIV/0!</v>
      </c>
      <c r="AH131" s="122"/>
      <c r="AI131" s="122"/>
      <c r="AJ131" s="122" t="e">
        <f>(AJ130/AK130)*100</f>
        <v>#DIV/0!</v>
      </c>
      <c r="AK131" s="122"/>
      <c r="AL131" s="122"/>
      <c r="AM131" s="122" t="e">
        <f>(AM130/AN130)*100</f>
        <v>#DIV/0!</v>
      </c>
      <c r="AN131" s="122"/>
      <c r="AO131" s="122"/>
      <c r="AP131" s="122" t="e">
        <f>(AP130/AQ130)*100</f>
        <v>#DIV/0!</v>
      </c>
      <c r="AQ131" s="122"/>
      <c r="AR131" s="122"/>
      <c r="AS131" s="122" t="e">
        <f>(AS130/AT130)*100</f>
        <v>#DIV/0!</v>
      </c>
      <c r="AT131" s="122"/>
      <c r="AU131" s="122"/>
    </row>
    <row r="132" spans="2:47" ht="18" customHeight="1">
      <c r="B132" s="222" t="s">
        <v>166</v>
      </c>
      <c r="C132" s="116">
        <v>63</v>
      </c>
      <c r="D132" s="103" t="s">
        <v>313</v>
      </c>
      <c r="E132" s="103" t="s">
        <v>168</v>
      </c>
      <c r="F132" s="220" t="s">
        <v>385</v>
      </c>
      <c r="G132" s="86">
        <v>0.98</v>
      </c>
      <c r="H132" s="190" t="s">
        <v>38</v>
      </c>
      <c r="I132" s="16">
        <v>48450</v>
      </c>
      <c r="J132" s="161">
        <v>80543</v>
      </c>
      <c r="K132" s="162"/>
      <c r="L132" s="16">
        <v>45326</v>
      </c>
      <c r="M132" s="161">
        <v>88803</v>
      </c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>
      <c r="B133" s="223"/>
      <c r="C133" s="116"/>
      <c r="D133" s="103"/>
      <c r="E133" s="103"/>
      <c r="F133" s="71"/>
      <c r="G133" s="84"/>
      <c r="H133" s="190"/>
      <c r="I133" s="122">
        <f>(I132/J132)*100</f>
        <v>60.154203344797189</v>
      </c>
      <c r="J133" s="122"/>
      <c r="K133" s="122"/>
      <c r="L133" s="122">
        <f>(L132/M132)*100</f>
        <v>51.041068432372782</v>
      </c>
      <c r="M133" s="122"/>
      <c r="N133" s="122"/>
      <c r="O133" s="122" t="e">
        <f>(O132/P132)*100</f>
        <v>#DIV/0!</v>
      </c>
      <c r="P133" s="122"/>
      <c r="Q133" s="122"/>
      <c r="R133" s="122" t="e">
        <f>(R132/S132)*100</f>
        <v>#DIV/0!</v>
      </c>
      <c r="S133" s="122"/>
      <c r="T133" s="122"/>
      <c r="U133" s="122" t="e">
        <f>(U132/V132)*100</f>
        <v>#DIV/0!</v>
      </c>
      <c r="V133" s="122"/>
      <c r="W133" s="122"/>
      <c r="X133" s="122" t="e">
        <f>(X132/Y132)*100</f>
        <v>#DIV/0!</v>
      </c>
      <c r="Y133" s="122"/>
      <c r="Z133" s="122"/>
      <c r="AA133" s="122" t="e">
        <f>(AA132/AB132)*100</f>
        <v>#DIV/0!</v>
      </c>
      <c r="AB133" s="122"/>
      <c r="AC133" s="122"/>
      <c r="AD133" s="122" t="e">
        <f>(AD132/AE132)*100</f>
        <v>#DIV/0!</v>
      </c>
      <c r="AE133" s="122"/>
      <c r="AF133" s="122"/>
      <c r="AG133" s="122" t="e">
        <f>(AG132/AH132)*100</f>
        <v>#DIV/0!</v>
      </c>
      <c r="AH133" s="122"/>
      <c r="AI133" s="122"/>
      <c r="AJ133" s="122" t="e">
        <f>(AJ132/AK132)*100</f>
        <v>#DIV/0!</v>
      </c>
      <c r="AK133" s="122"/>
      <c r="AL133" s="122"/>
      <c r="AM133" s="122" t="e">
        <f>(AM132/AN132)*100</f>
        <v>#DIV/0!</v>
      </c>
      <c r="AN133" s="122"/>
      <c r="AO133" s="122"/>
      <c r="AP133" s="122" t="e">
        <f>(AP132/AQ132)*100</f>
        <v>#DIV/0!</v>
      </c>
      <c r="AQ133" s="122"/>
      <c r="AR133" s="122"/>
      <c r="AS133" s="122" t="e">
        <f>(AS132/AT132)*100</f>
        <v>#DIV/0!</v>
      </c>
      <c r="AT133" s="122"/>
      <c r="AU133" s="122"/>
    </row>
    <row r="134" spans="2:47" ht="18" customHeight="1">
      <c r="B134" s="223"/>
      <c r="C134" s="116">
        <v>64</v>
      </c>
      <c r="D134" s="103" t="s">
        <v>314</v>
      </c>
      <c r="E134" s="103" t="s">
        <v>170</v>
      </c>
      <c r="F134" s="71" t="s">
        <v>386</v>
      </c>
      <c r="G134" s="86">
        <v>0.95</v>
      </c>
      <c r="H134" s="190" t="s">
        <v>28</v>
      </c>
      <c r="I134" s="16">
        <v>0</v>
      </c>
      <c r="J134" s="161">
        <v>0</v>
      </c>
      <c r="K134" s="162"/>
      <c r="L134" s="16">
        <v>0</v>
      </c>
      <c r="M134" s="161">
        <v>0</v>
      </c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>
      <c r="B135" s="223"/>
      <c r="C135" s="116"/>
      <c r="D135" s="103"/>
      <c r="E135" s="103"/>
      <c r="F135" s="71"/>
      <c r="G135" s="84"/>
      <c r="H135" s="190"/>
      <c r="I135" s="122" t="e">
        <f>(I134/J134)*100</f>
        <v>#DIV/0!</v>
      </c>
      <c r="J135" s="122"/>
      <c r="K135" s="122"/>
      <c r="L135" s="122" t="e">
        <f>(L134/M134)*100</f>
        <v>#DIV/0!</v>
      </c>
      <c r="M135" s="122"/>
      <c r="N135" s="122"/>
      <c r="O135" s="122" t="e">
        <f>(O134/P134)*100</f>
        <v>#DIV/0!</v>
      </c>
      <c r="P135" s="122"/>
      <c r="Q135" s="122"/>
      <c r="R135" s="122" t="e">
        <f>(R134/S134)*100</f>
        <v>#DIV/0!</v>
      </c>
      <c r="S135" s="122"/>
      <c r="T135" s="122"/>
      <c r="U135" s="122" t="e">
        <f>(U134/V134)*100</f>
        <v>#DIV/0!</v>
      </c>
      <c r="V135" s="122"/>
      <c r="W135" s="122"/>
      <c r="X135" s="122" t="e">
        <f>(X134/Y134)*100</f>
        <v>#DIV/0!</v>
      </c>
      <c r="Y135" s="122"/>
      <c r="Z135" s="122"/>
      <c r="AA135" s="122" t="e">
        <f>(AA134/AB134)*100</f>
        <v>#DIV/0!</v>
      </c>
      <c r="AB135" s="122"/>
      <c r="AC135" s="122"/>
      <c r="AD135" s="122" t="e">
        <f>(AD134/AE134)*100</f>
        <v>#DIV/0!</v>
      </c>
      <c r="AE135" s="122"/>
      <c r="AF135" s="122"/>
      <c r="AG135" s="122" t="e">
        <f>(AG134/AH134)*100</f>
        <v>#DIV/0!</v>
      </c>
      <c r="AH135" s="122"/>
      <c r="AI135" s="122"/>
      <c r="AJ135" s="122" t="e">
        <f>(AJ134/AK134)*100</f>
        <v>#DIV/0!</v>
      </c>
      <c r="AK135" s="122"/>
      <c r="AL135" s="122"/>
      <c r="AM135" s="122" t="e">
        <f>(AM134/AN134)*100</f>
        <v>#DIV/0!</v>
      </c>
      <c r="AN135" s="122"/>
      <c r="AO135" s="122"/>
      <c r="AP135" s="122" t="e">
        <f>(AP134/AQ134)*100</f>
        <v>#DIV/0!</v>
      </c>
      <c r="AQ135" s="122"/>
      <c r="AR135" s="122"/>
      <c r="AS135" s="122" t="e">
        <f>(AS134/AT134)*100</f>
        <v>#DIV/0!</v>
      </c>
      <c r="AT135" s="122"/>
      <c r="AU135" s="122"/>
    </row>
    <row r="136" spans="2:47" ht="18" customHeight="1">
      <c r="B136" s="223"/>
      <c r="C136" s="116">
        <v>65</v>
      </c>
      <c r="D136" s="188" t="s">
        <v>171</v>
      </c>
      <c r="E136" s="224" t="s">
        <v>490</v>
      </c>
      <c r="F136" s="72" t="s">
        <v>387</v>
      </c>
      <c r="G136" s="73" t="s">
        <v>173</v>
      </c>
      <c r="H136" s="221" t="s">
        <v>28</v>
      </c>
      <c r="I136" s="16">
        <v>672</v>
      </c>
      <c r="J136" s="161">
        <v>6823</v>
      </c>
      <c r="K136" s="162"/>
      <c r="L136" s="16">
        <v>743</v>
      </c>
      <c r="M136" s="161">
        <v>7249</v>
      </c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>
      <c r="B137" s="223"/>
      <c r="C137" s="116"/>
      <c r="D137" s="188"/>
      <c r="E137" s="224"/>
      <c r="F137" s="72"/>
      <c r="G137" s="73"/>
      <c r="H137" s="221"/>
      <c r="I137" s="122">
        <f>(I136/J136)*100</f>
        <v>9.8490400117250481</v>
      </c>
      <c r="J137" s="122"/>
      <c r="K137" s="122"/>
      <c r="L137" s="122">
        <f>(L136/M136)*100</f>
        <v>10.249689612360326</v>
      </c>
      <c r="M137" s="122"/>
      <c r="N137" s="122"/>
      <c r="O137" s="122" t="e">
        <f>(O136/P136)*100</f>
        <v>#DIV/0!</v>
      </c>
      <c r="P137" s="122"/>
      <c r="Q137" s="122"/>
      <c r="R137" s="122" t="e">
        <f>(R136/S136)*100</f>
        <v>#DIV/0!</v>
      </c>
      <c r="S137" s="122"/>
      <c r="T137" s="122"/>
      <c r="U137" s="122" t="e">
        <f>(U136/V136)*100</f>
        <v>#DIV/0!</v>
      </c>
      <c r="V137" s="122"/>
      <c r="W137" s="122"/>
      <c r="X137" s="122" t="e">
        <f>(X136/Y136)*100</f>
        <v>#DIV/0!</v>
      </c>
      <c r="Y137" s="122"/>
      <c r="Z137" s="122"/>
      <c r="AA137" s="122" t="e">
        <f>(AA136/AB136)*100</f>
        <v>#DIV/0!</v>
      </c>
      <c r="AB137" s="122"/>
      <c r="AC137" s="122"/>
      <c r="AD137" s="122" t="e">
        <f>(AD136/AE136)*100</f>
        <v>#DIV/0!</v>
      </c>
      <c r="AE137" s="122"/>
      <c r="AF137" s="122"/>
      <c r="AG137" s="122" t="e">
        <f>(AG136/AH136)*100</f>
        <v>#DIV/0!</v>
      </c>
      <c r="AH137" s="122"/>
      <c r="AI137" s="122"/>
      <c r="AJ137" s="122" t="e">
        <f>(AJ136/AK136)*100</f>
        <v>#DIV/0!</v>
      </c>
      <c r="AK137" s="122"/>
      <c r="AL137" s="122"/>
      <c r="AM137" s="122" t="e">
        <f>(AM136/AN136)*100</f>
        <v>#DIV/0!</v>
      </c>
      <c r="AN137" s="122"/>
      <c r="AO137" s="122"/>
      <c r="AP137" s="122" t="e">
        <f>(AP136/AQ136)*100</f>
        <v>#DIV/0!</v>
      </c>
      <c r="AQ137" s="122"/>
      <c r="AR137" s="122"/>
      <c r="AS137" s="122" t="e">
        <f>(AS136/AT136)*100</f>
        <v>#DIV/0!</v>
      </c>
      <c r="AT137" s="122"/>
      <c r="AU137" s="122"/>
    </row>
    <row r="138" spans="2:47" ht="18" customHeight="1">
      <c r="B138" s="223"/>
      <c r="C138" s="116">
        <v>66</v>
      </c>
      <c r="D138" s="103" t="s">
        <v>174</v>
      </c>
      <c r="E138" s="224" t="s">
        <v>491</v>
      </c>
      <c r="F138" s="71" t="s">
        <v>388</v>
      </c>
      <c r="G138" s="84" t="s">
        <v>176</v>
      </c>
      <c r="H138" s="190" t="s">
        <v>28</v>
      </c>
      <c r="I138" s="16">
        <v>905</v>
      </c>
      <c r="J138" s="161">
        <v>18011</v>
      </c>
      <c r="K138" s="162"/>
      <c r="L138" s="16">
        <v>749</v>
      </c>
      <c r="M138" s="161">
        <v>15251</v>
      </c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>
      <c r="B139" s="223"/>
      <c r="C139" s="116"/>
      <c r="D139" s="103"/>
      <c r="E139" s="224"/>
      <c r="F139" s="71"/>
      <c r="G139" s="84"/>
      <c r="H139" s="190"/>
      <c r="I139" s="122">
        <f>(I138/J138)*100</f>
        <v>5.0247071234245739</v>
      </c>
      <c r="J139" s="122"/>
      <c r="K139" s="122"/>
      <c r="L139" s="122">
        <f>(L138/M138)*100</f>
        <v>4.9111533669923286</v>
      </c>
      <c r="M139" s="122"/>
      <c r="N139" s="122"/>
      <c r="O139" s="122" t="e">
        <f>(O138/P138)*100</f>
        <v>#DIV/0!</v>
      </c>
      <c r="P139" s="122"/>
      <c r="Q139" s="122"/>
      <c r="R139" s="122" t="e">
        <f>(R138/S138)*100</f>
        <v>#DIV/0!</v>
      </c>
      <c r="S139" s="122"/>
      <c r="T139" s="122"/>
      <c r="U139" s="122" t="e">
        <f>(U138/V138)*100</f>
        <v>#DIV/0!</v>
      </c>
      <c r="V139" s="122"/>
      <c r="W139" s="122"/>
      <c r="X139" s="122" t="e">
        <f>(X138/Y138)*100</f>
        <v>#DIV/0!</v>
      </c>
      <c r="Y139" s="122"/>
      <c r="Z139" s="122"/>
      <c r="AA139" s="122" t="e">
        <f>(AA138/AB138)*100</f>
        <v>#DIV/0!</v>
      </c>
      <c r="AB139" s="122"/>
      <c r="AC139" s="122"/>
      <c r="AD139" s="122" t="e">
        <f>(AD138/AE138)*100</f>
        <v>#DIV/0!</v>
      </c>
      <c r="AE139" s="122"/>
      <c r="AF139" s="122"/>
      <c r="AG139" s="122" t="e">
        <f>(AG138/AH138)*100</f>
        <v>#DIV/0!</v>
      </c>
      <c r="AH139" s="122"/>
      <c r="AI139" s="122"/>
      <c r="AJ139" s="122" t="e">
        <f>(AJ138/AK138)*100</f>
        <v>#DIV/0!</v>
      </c>
      <c r="AK139" s="122"/>
      <c r="AL139" s="122"/>
      <c r="AM139" s="122" t="e">
        <f>(AM138/AN138)*100</f>
        <v>#DIV/0!</v>
      </c>
      <c r="AN139" s="122"/>
      <c r="AO139" s="122"/>
      <c r="AP139" s="122" t="e">
        <f>(AP138/AQ138)*100</f>
        <v>#DIV/0!</v>
      </c>
      <c r="AQ139" s="122"/>
      <c r="AR139" s="122"/>
      <c r="AS139" s="122" t="e">
        <f>(AS138/AT138)*100</f>
        <v>#DIV/0!</v>
      </c>
      <c r="AT139" s="122"/>
      <c r="AU139" s="122"/>
    </row>
    <row r="140" spans="2:47" ht="18" customHeight="1">
      <c r="B140" s="223"/>
      <c r="C140" s="116">
        <v>67</v>
      </c>
      <c r="D140" s="103" t="s">
        <v>177</v>
      </c>
      <c r="E140" s="224" t="s">
        <v>492</v>
      </c>
      <c r="F140" s="71" t="s">
        <v>389</v>
      </c>
      <c r="G140" s="84" t="s">
        <v>179</v>
      </c>
      <c r="H140" s="190" t="s">
        <v>28</v>
      </c>
      <c r="I140" s="16">
        <v>1674</v>
      </c>
      <c r="J140" s="161">
        <v>15630</v>
      </c>
      <c r="K140" s="162"/>
      <c r="L140" s="16">
        <v>1419</v>
      </c>
      <c r="M140" s="161">
        <v>14342</v>
      </c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>
      <c r="B141" s="223"/>
      <c r="C141" s="116"/>
      <c r="D141" s="103"/>
      <c r="E141" s="224"/>
      <c r="F141" s="71"/>
      <c r="G141" s="84"/>
      <c r="H141" s="190"/>
      <c r="I141" s="122">
        <f>(I140/J140)*100</f>
        <v>10.710172744721689</v>
      </c>
      <c r="J141" s="122"/>
      <c r="K141" s="122"/>
      <c r="L141" s="122">
        <f>(L140/M140)*100</f>
        <v>9.8940175707711617</v>
      </c>
      <c r="M141" s="122"/>
      <c r="N141" s="122"/>
      <c r="O141" s="122" t="e">
        <f>(O140/P140)*100</f>
        <v>#DIV/0!</v>
      </c>
      <c r="P141" s="122"/>
      <c r="Q141" s="122"/>
      <c r="R141" s="122" t="e">
        <f>(R140/S140)*100</f>
        <v>#DIV/0!</v>
      </c>
      <c r="S141" s="122"/>
      <c r="T141" s="122"/>
      <c r="U141" s="122" t="e">
        <f>(U140/V140)*100</f>
        <v>#DIV/0!</v>
      </c>
      <c r="V141" s="122"/>
      <c r="W141" s="122"/>
      <c r="X141" s="122" t="e">
        <f>(X140/Y140)*100</f>
        <v>#DIV/0!</v>
      </c>
      <c r="Y141" s="122"/>
      <c r="Z141" s="122"/>
      <c r="AA141" s="122" t="e">
        <f>(AA140/AB140)*100</f>
        <v>#DIV/0!</v>
      </c>
      <c r="AB141" s="122"/>
      <c r="AC141" s="122"/>
      <c r="AD141" s="122" t="e">
        <f>(AD140/AE140)*100</f>
        <v>#DIV/0!</v>
      </c>
      <c r="AE141" s="122"/>
      <c r="AF141" s="122"/>
      <c r="AG141" s="122" t="e">
        <f>(AG140/AH140)*100</f>
        <v>#DIV/0!</v>
      </c>
      <c r="AH141" s="122"/>
      <c r="AI141" s="122"/>
      <c r="AJ141" s="122" t="e">
        <f>(AJ140/AK140)*100</f>
        <v>#DIV/0!</v>
      </c>
      <c r="AK141" s="122"/>
      <c r="AL141" s="122"/>
      <c r="AM141" s="122" t="e">
        <f>(AM140/AN140)*100</f>
        <v>#DIV/0!</v>
      </c>
      <c r="AN141" s="122"/>
      <c r="AO141" s="122"/>
      <c r="AP141" s="122" t="e">
        <f>(AP140/AQ140)*100</f>
        <v>#DIV/0!</v>
      </c>
      <c r="AQ141" s="122"/>
      <c r="AR141" s="122"/>
      <c r="AS141" s="122" t="e">
        <f>(AS140/AT140)*100</f>
        <v>#DIV/0!</v>
      </c>
      <c r="AT141" s="122"/>
      <c r="AU141" s="122"/>
    </row>
    <row r="142" spans="2:47" ht="18" customHeight="1">
      <c r="B142" s="105" t="s">
        <v>181</v>
      </c>
      <c r="C142" s="116">
        <v>68</v>
      </c>
      <c r="D142" s="103" t="s">
        <v>315</v>
      </c>
      <c r="E142" s="103" t="s">
        <v>288</v>
      </c>
      <c r="F142" s="220" t="s">
        <v>390</v>
      </c>
      <c r="G142" s="113"/>
      <c r="H142" s="190" t="s">
        <v>28</v>
      </c>
      <c r="I142" s="16">
        <v>261</v>
      </c>
      <c r="J142" s="161">
        <v>905</v>
      </c>
      <c r="K142" s="162"/>
      <c r="L142" s="16">
        <v>327</v>
      </c>
      <c r="M142" s="161">
        <v>749</v>
      </c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>
      <c r="B143" s="106"/>
      <c r="C143" s="116"/>
      <c r="D143" s="103"/>
      <c r="E143" s="103"/>
      <c r="F143" s="71"/>
      <c r="G143" s="113"/>
      <c r="H143" s="190"/>
      <c r="I143" s="122">
        <f>(I142/J142)*100</f>
        <v>28.839779005524864</v>
      </c>
      <c r="J143" s="122"/>
      <c r="K143" s="122"/>
      <c r="L143" s="122">
        <f>(L142/M142)*100</f>
        <v>43.658210947930577</v>
      </c>
      <c r="M143" s="122"/>
      <c r="N143" s="122"/>
      <c r="O143" s="122" t="e">
        <f>(O142/P142)*100</f>
        <v>#DIV/0!</v>
      </c>
      <c r="P143" s="122"/>
      <c r="Q143" s="122"/>
      <c r="R143" s="122" t="e">
        <f>(R142/S142)*100</f>
        <v>#DIV/0!</v>
      </c>
      <c r="S143" s="122"/>
      <c r="T143" s="122"/>
      <c r="U143" s="122" t="e">
        <f>(U142/V142)*100</f>
        <v>#DIV/0!</v>
      </c>
      <c r="V143" s="122"/>
      <c r="W143" s="122"/>
      <c r="X143" s="122" t="e">
        <f>(X142/Y142)*100</f>
        <v>#DIV/0!</v>
      </c>
      <c r="Y143" s="122"/>
      <c r="Z143" s="122"/>
      <c r="AA143" s="122" t="e">
        <f>(AA142/AB142)*100</f>
        <v>#DIV/0!</v>
      </c>
      <c r="AB143" s="122"/>
      <c r="AC143" s="122"/>
      <c r="AD143" s="122" t="e">
        <f>(AD142/AE142)*100</f>
        <v>#DIV/0!</v>
      </c>
      <c r="AE143" s="122"/>
      <c r="AF143" s="122"/>
      <c r="AG143" s="122" t="e">
        <f>(AG142/AH142)*100</f>
        <v>#DIV/0!</v>
      </c>
      <c r="AH143" s="122"/>
      <c r="AI143" s="122"/>
      <c r="AJ143" s="122" t="e">
        <f>(AJ142/AK142)*100</f>
        <v>#DIV/0!</v>
      </c>
      <c r="AK143" s="122"/>
      <c r="AL143" s="122"/>
      <c r="AM143" s="122" t="e">
        <f>(AM142/AN142)*100</f>
        <v>#DIV/0!</v>
      </c>
      <c r="AN143" s="122"/>
      <c r="AO143" s="122"/>
      <c r="AP143" s="122" t="e">
        <f>(AP142/AQ142)*100</f>
        <v>#DIV/0!</v>
      </c>
      <c r="AQ143" s="122"/>
      <c r="AR143" s="122"/>
      <c r="AS143" s="122" t="e">
        <f>(AS142/AT142)*100</f>
        <v>#DIV/0!</v>
      </c>
      <c r="AT143" s="122"/>
      <c r="AU143" s="122"/>
    </row>
    <row r="144" spans="2:47" ht="18" customHeight="1">
      <c r="B144" s="106"/>
      <c r="C144" s="191">
        <v>69</v>
      </c>
      <c r="D144" s="104" t="s">
        <v>184</v>
      </c>
      <c r="E144" s="104" t="s">
        <v>185</v>
      </c>
      <c r="F144" s="104"/>
      <c r="G144" s="113"/>
      <c r="H144" s="190" t="s">
        <v>28</v>
      </c>
      <c r="I144" s="16">
        <v>0</v>
      </c>
      <c r="J144" s="161">
        <v>85</v>
      </c>
      <c r="K144" s="162"/>
      <c r="L144" s="16">
        <v>0</v>
      </c>
      <c r="M144" s="161">
        <v>51</v>
      </c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>
      <c r="B145" s="107"/>
      <c r="C145" s="192"/>
      <c r="D145" s="104"/>
      <c r="E145" s="104"/>
      <c r="F145" s="104"/>
      <c r="G145" s="113"/>
      <c r="H145" s="190"/>
      <c r="I145" s="122">
        <f>(I144/J144)*100</f>
        <v>0</v>
      </c>
      <c r="J145" s="122"/>
      <c r="K145" s="122"/>
      <c r="L145" s="122">
        <f>(L144/M144)*100</f>
        <v>0</v>
      </c>
      <c r="M145" s="122"/>
      <c r="N145" s="122"/>
      <c r="O145" s="122" t="e">
        <f>(O144/P144)*100</f>
        <v>#DIV/0!</v>
      </c>
      <c r="P145" s="122"/>
      <c r="Q145" s="122"/>
      <c r="R145" s="122" t="e">
        <f>(R144/S144)*100</f>
        <v>#DIV/0!</v>
      </c>
      <c r="S145" s="122"/>
      <c r="T145" s="122"/>
      <c r="U145" s="122" t="e">
        <f>(U144/V144)*100</f>
        <v>#DIV/0!</v>
      </c>
      <c r="V145" s="122"/>
      <c r="W145" s="122"/>
      <c r="X145" s="122" t="e">
        <f>(X144/Y144)*100</f>
        <v>#DIV/0!</v>
      </c>
      <c r="Y145" s="122"/>
      <c r="Z145" s="122"/>
      <c r="AA145" s="122" t="e">
        <f>(AA144/AB144)*100</f>
        <v>#DIV/0!</v>
      </c>
      <c r="AB145" s="122"/>
      <c r="AC145" s="122"/>
      <c r="AD145" s="122" t="e">
        <f>(AD144/AE144)*100</f>
        <v>#DIV/0!</v>
      </c>
      <c r="AE145" s="122"/>
      <c r="AF145" s="122"/>
      <c r="AG145" s="122" t="e">
        <f>(AG144/AH144)*100</f>
        <v>#DIV/0!</v>
      </c>
      <c r="AH145" s="122"/>
      <c r="AI145" s="122"/>
      <c r="AJ145" s="122" t="e">
        <f>(AJ144/AK144)*100</f>
        <v>#DIV/0!</v>
      </c>
      <c r="AK145" s="122"/>
      <c r="AL145" s="122"/>
      <c r="AM145" s="122" t="e">
        <f>(AM144/AN144)*100</f>
        <v>#DIV/0!</v>
      </c>
      <c r="AN145" s="122"/>
      <c r="AO145" s="122"/>
      <c r="AP145" s="122" t="e">
        <f>(AP144/AQ144)*100</f>
        <v>#DIV/0!</v>
      </c>
      <c r="AQ145" s="122"/>
      <c r="AR145" s="122"/>
      <c r="AS145" s="122" t="e">
        <f>(AS144/AT144)*100</f>
        <v>#DIV/0!</v>
      </c>
      <c r="AT145" s="122"/>
      <c r="AU145" s="122"/>
    </row>
    <row r="146" spans="2:47" ht="18" customHeight="1">
      <c r="B146" s="208" t="s">
        <v>190</v>
      </c>
      <c r="C146" s="116">
        <v>70</v>
      </c>
      <c r="D146" s="103" t="s">
        <v>322</v>
      </c>
      <c r="E146" s="188" t="s">
        <v>279</v>
      </c>
      <c r="F146" s="220" t="s">
        <v>391</v>
      </c>
      <c r="G146" s="78">
        <v>0.85</v>
      </c>
      <c r="H146" s="221" t="s">
        <v>38</v>
      </c>
      <c r="I146" s="16"/>
      <c r="J146" s="161"/>
      <c r="K146" s="162"/>
      <c r="L146" s="16"/>
      <c r="M146" s="161"/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>
      <c r="B147" s="209"/>
      <c r="C147" s="116"/>
      <c r="D147" s="103"/>
      <c r="E147" s="188"/>
      <c r="F147" s="71"/>
      <c r="G147" s="73"/>
      <c r="H147" s="221"/>
      <c r="I147" s="122" t="e">
        <f>(I146/J146)*100</f>
        <v>#DIV/0!</v>
      </c>
      <c r="J147" s="122"/>
      <c r="K147" s="122"/>
      <c r="L147" s="122" t="e">
        <f>(L146/M146)*100</f>
        <v>#DIV/0!</v>
      </c>
      <c r="M147" s="122"/>
      <c r="N147" s="122"/>
      <c r="O147" s="122" t="e">
        <f>(O146/P146)*100</f>
        <v>#DIV/0!</v>
      </c>
      <c r="P147" s="122"/>
      <c r="Q147" s="122"/>
      <c r="R147" s="122" t="e">
        <f>(R146/S146)*100</f>
        <v>#DIV/0!</v>
      </c>
      <c r="S147" s="122"/>
      <c r="T147" s="122"/>
      <c r="U147" s="122" t="e">
        <f>(U146/V146)*100</f>
        <v>#DIV/0!</v>
      </c>
      <c r="V147" s="122"/>
      <c r="W147" s="122"/>
      <c r="X147" s="122" t="e">
        <f>(X146/Y146)*100</f>
        <v>#DIV/0!</v>
      </c>
      <c r="Y147" s="122"/>
      <c r="Z147" s="122"/>
      <c r="AA147" s="122" t="e">
        <f>(AA146/AB146)*100</f>
        <v>#DIV/0!</v>
      </c>
      <c r="AB147" s="122"/>
      <c r="AC147" s="122"/>
      <c r="AD147" s="122" t="e">
        <f>(AD146/AE146)*100</f>
        <v>#DIV/0!</v>
      </c>
      <c r="AE147" s="122"/>
      <c r="AF147" s="122"/>
      <c r="AG147" s="122" t="e">
        <f>(AG146/AH146)*100</f>
        <v>#DIV/0!</v>
      </c>
      <c r="AH147" s="122"/>
      <c r="AI147" s="122"/>
      <c r="AJ147" s="122" t="e">
        <f>(AJ146/AK146)*100</f>
        <v>#DIV/0!</v>
      </c>
      <c r="AK147" s="122"/>
      <c r="AL147" s="122"/>
      <c r="AM147" s="122" t="e">
        <f>(AM146/AN146)*100</f>
        <v>#DIV/0!</v>
      </c>
      <c r="AN147" s="122"/>
      <c r="AO147" s="122"/>
      <c r="AP147" s="122" t="e">
        <f>(AP146/AQ146)*100</f>
        <v>#DIV/0!</v>
      </c>
      <c r="AQ147" s="122"/>
      <c r="AR147" s="122"/>
      <c r="AS147" s="122" t="e">
        <f>(AS146/AT146)*100</f>
        <v>#DIV/0!</v>
      </c>
      <c r="AT147" s="122"/>
      <c r="AU147" s="122"/>
    </row>
    <row r="148" spans="2:47" ht="18" customHeight="1">
      <c r="B148" s="209"/>
      <c r="C148" s="116">
        <v>71</v>
      </c>
      <c r="D148" s="103" t="s">
        <v>323</v>
      </c>
      <c r="E148" s="188" t="s">
        <v>280</v>
      </c>
      <c r="F148" s="220" t="s">
        <v>392</v>
      </c>
      <c r="G148" s="78">
        <v>0.85</v>
      </c>
      <c r="H148" s="221" t="s">
        <v>28</v>
      </c>
      <c r="I148" s="16"/>
      <c r="J148" s="161"/>
      <c r="K148" s="162"/>
      <c r="L148" s="16"/>
      <c r="M148" s="161"/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>
      <c r="B149" s="209"/>
      <c r="C149" s="116"/>
      <c r="D149" s="103"/>
      <c r="E149" s="188"/>
      <c r="F149" s="71"/>
      <c r="G149" s="73"/>
      <c r="H149" s="221"/>
      <c r="I149" s="122" t="e">
        <f>(I148/J148)*100</f>
        <v>#DIV/0!</v>
      </c>
      <c r="J149" s="122"/>
      <c r="K149" s="122"/>
      <c r="L149" s="122" t="e">
        <f>(L148/M148)*100</f>
        <v>#DIV/0!</v>
      </c>
      <c r="M149" s="122"/>
      <c r="N149" s="122"/>
      <c r="O149" s="122" t="e">
        <f>(O148/P148)*100</f>
        <v>#DIV/0!</v>
      </c>
      <c r="P149" s="122"/>
      <c r="Q149" s="122"/>
      <c r="R149" s="122" t="e">
        <f>(R148/S148)*100</f>
        <v>#DIV/0!</v>
      </c>
      <c r="S149" s="122"/>
      <c r="T149" s="122"/>
      <c r="U149" s="122" t="e">
        <f>(U148/V148)*100</f>
        <v>#DIV/0!</v>
      </c>
      <c r="V149" s="122"/>
      <c r="W149" s="122"/>
      <c r="X149" s="122" t="e">
        <f>(X148/Y148)*100</f>
        <v>#DIV/0!</v>
      </c>
      <c r="Y149" s="122"/>
      <c r="Z149" s="122"/>
      <c r="AA149" s="122" t="e">
        <f>(AA148/AB148)*100</f>
        <v>#DIV/0!</v>
      </c>
      <c r="AB149" s="122"/>
      <c r="AC149" s="122"/>
      <c r="AD149" s="122" t="e">
        <f>(AD148/AE148)*100</f>
        <v>#DIV/0!</v>
      </c>
      <c r="AE149" s="122"/>
      <c r="AF149" s="122"/>
      <c r="AG149" s="122" t="e">
        <f>(AG148/AH148)*100</f>
        <v>#DIV/0!</v>
      </c>
      <c r="AH149" s="122"/>
      <c r="AI149" s="122"/>
      <c r="AJ149" s="122" t="e">
        <f>(AJ148/AK148)*100</f>
        <v>#DIV/0!</v>
      </c>
      <c r="AK149" s="122"/>
      <c r="AL149" s="122"/>
      <c r="AM149" s="122" t="e">
        <f>(AM148/AN148)*100</f>
        <v>#DIV/0!</v>
      </c>
      <c r="AN149" s="122"/>
      <c r="AO149" s="122"/>
      <c r="AP149" s="122" t="e">
        <f>(AP148/AQ148)*100</f>
        <v>#DIV/0!</v>
      </c>
      <c r="AQ149" s="122"/>
      <c r="AR149" s="122"/>
      <c r="AS149" s="122" t="e">
        <f>(AS148/AT148)*100</f>
        <v>#DIV/0!</v>
      </c>
      <c r="AT149" s="122"/>
      <c r="AU149" s="122"/>
    </row>
    <row r="150" spans="2:47" ht="18" customHeight="1">
      <c r="B150" s="209"/>
      <c r="C150" s="116">
        <v>72</v>
      </c>
      <c r="D150" s="103" t="s">
        <v>324</v>
      </c>
      <c r="E150" s="188" t="s">
        <v>393</v>
      </c>
      <c r="F150" s="220" t="s">
        <v>394</v>
      </c>
      <c r="G150" s="78">
        <v>0.85</v>
      </c>
      <c r="H150" s="221" t="s">
        <v>38</v>
      </c>
      <c r="I150" s="16">
        <v>0</v>
      </c>
      <c r="J150" s="161">
        <v>24</v>
      </c>
      <c r="K150" s="162"/>
      <c r="L150" s="16">
        <v>0</v>
      </c>
      <c r="M150" s="161">
        <v>41</v>
      </c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>
      <c r="B151" s="209"/>
      <c r="C151" s="116"/>
      <c r="D151" s="103"/>
      <c r="E151" s="188"/>
      <c r="F151" s="71"/>
      <c r="G151" s="73"/>
      <c r="H151" s="221"/>
      <c r="I151" s="122">
        <f>(I150/J150)*100</f>
        <v>0</v>
      </c>
      <c r="J151" s="122"/>
      <c r="K151" s="122"/>
      <c r="L151" s="122">
        <f>(L150/M150)*100</f>
        <v>0</v>
      </c>
      <c r="M151" s="122"/>
      <c r="N151" s="122"/>
      <c r="O151" s="122" t="e">
        <f>(O150/P150)*100</f>
        <v>#DIV/0!</v>
      </c>
      <c r="P151" s="122"/>
      <c r="Q151" s="122"/>
      <c r="R151" s="122" t="e">
        <f>(R150/S150)*100</f>
        <v>#DIV/0!</v>
      </c>
      <c r="S151" s="122"/>
      <c r="T151" s="122"/>
      <c r="U151" s="122" t="e">
        <f>(U150/V150)*100</f>
        <v>#DIV/0!</v>
      </c>
      <c r="V151" s="122"/>
      <c r="W151" s="122"/>
      <c r="X151" s="122" t="e">
        <f>(X150/Y150)*100</f>
        <v>#DIV/0!</v>
      </c>
      <c r="Y151" s="122"/>
      <c r="Z151" s="122"/>
      <c r="AA151" s="122" t="e">
        <f>(AA150/AB150)*100</f>
        <v>#DIV/0!</v>
      </c>
      <c r="AB151" s="122"/>
      <c r="AC151" s="122"/>
      <c r="AD151" s="122" t="e">
        <f>(AD150/AE150)*100</f>
        <v>#DIV/0!</v>
      </c>
      <c r="AE151" s="122"/>
      <c r="AF151" s="122"/>
      <c r="AG151" s="122" t="e">
        <f>(AG150/AH150)*100</f>
        <v>#DIV/0!</v>
      </c>
      <c r="AH151" s="122"/>
      <c r="AI151" s="122"/>
      <c r="AJ151" s="122" t="e">
        <f>(AJ150/AK150)*100</f>
        <v>#DIV/0!</v>
      </c>
      <c r="AK151" s="122"/>
      <c r="AL151" s="122"/>
      <c r="AM151" s="122" t="e">
        <f>(AM150/AN150)*100</f>
        <v>#DIV/0!</v>
      </c>
      <c r="AN151" s="122"/>
      <c r="AO151" s="122"/>
      <c r="AP151" s="122" t="e">
        <f>(AP150/AQ150)*100</f>
        <v>#DIV/0!</v>
      </c>
      <c r="AQ151" s="122"/>
      <c r="AR151" s="122"/>
      <c r="AS151" s="122" t="e">
        <f>(AS150/AT150)*100</f>
        <v>#DIV/0!</v>
      </c>
      <c r="AT151" s="122"/>
      <c r="AU151" s="122"/>
    </row>
    <row r="152" spans="2:47" ht="18" customHeight="1">
      <c r="B152" s="209"/>
      <c r="C152" s="116">
        <v>73</v>
      </c>
      <c r="D152" s="103" t="s">
        <v>199</v>
      </c>
      <c r="E152" s="103" t="s">
        <v>200</v>
      </c>
      <c r="F152" s="216" t="s">
        <v>395</v>
      </c>
      <c r="G152" s="218">
        <v>0.85</v>
      </c>
      <c r="H152" s="190" t="s">
        <v>28</v>
      </c>
      <c r="I152" s="16">
        <v>227</v>
      </c>
      <c r="J152" s="161">
        <v>227</v>
      </c>
      <c r="K152" s="162"/>
      <c r="L152" s="16">
        <v>158</v>
      </c>
      <c r="M152" s="161">
        <v>158</v>
      </c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>
      <c r="B153" s="210"/>
      <c r="C153" s="116"/>
      <c r="D153" s="103"/>
      <c r="E153" s="103"/>
      <c r="F153" s="217"/>
      <c r="G153" s="219"/>
      <c r="H153" s="190"/>
      <c r="I153" s="122">
        <f>(I152/J152)*100</f>
        <v>100</v>
      </c>
      <c r="J153" s="122"/>
      <c r="K153" s="122"/>
      <c r="L153" s="122">
        <f>(L152/M152)*100</f>
        <v>100</v>
      </c>
      <c r="M153" s="122"/>
      <c r="N153" s="122"/>
      <c r="O153" s="122" t="e">
        <f>(O152/P152)*100</f>
        <v>#DIV/0!</v>
      </c>
      <c r="P153" s="122"/>
      <c r="Q153" s="122"/>
      <c r="R153" s="122" t="e">
        <f>(R152/S152)*100</f>
        <v>#DIV/0!</v>
      </c>
      <c r="S153" s="122"/>
      <c r="T153" s="122"/>
      <c r="U153" s="122" t="e">
        <f>(U152/V152)*100</f>
        <v>#DIV/0!</v>
      </c>
      <c r="V153" s="122"/>
      <c r="W153" s="122"/>
      <c r="X153" s="122" t="e">
        <f>(X152/Y152)*100</f>
        <v>#DIV/0!</v>
      </c>
      <c r="Y153" s="122"/>
      <c r="Z153" s="122"/>
      <c r="AA153" s="122" t="e">
        <f>(AA152/AB152)*100</f>
        <v>#DIV/0!</v>
      </c>
      <c r="AB153" s="122"/>
      <c r="AC153" s="122"/>
      <c r="AD153" s="122" t="e">
        <f>(AD152/AE152)*100</f>
        <v>#DIV/0!</v>
      </c>
      <c r="AE153" s="122"/>
      <c r="AF153" s="122"/>
      <c r="AG153" s="122" t="e">
        <f>(AG152/AH152)*100</f>
        <v>#DIV/0!</v>
      </c>
      <c r="AH153" s="122"/>
      <c r="AI153" s="122"/>
      <c r="AJ153" s="122" t="e">
        <f>(AJ152/AK152)*100</f>
        <v>#DIV/0!</v>
      </c>
      <c r="AK153" s="122"/>
      <c r="AL153" s="122"/>
      <c r="AM153" s="122" t="e">
        <f>(AM152/AN152)*100</f>
        <v>#DIV/0!</v>
      </c>
      <c r="AN153" s="122"/>
      <c r="AO153" s="122"/>
      <c r="AP153" s="122" t="e">
        <f>(AP152/AQ152)*100</f>
        <v>#DIV/0!</v>
      </c>
      <c r="AQ153" s="122"/>
      <c r="AR153" s="122"/>
      <c r="AS153" s="122" t="e">
        <f>(AS152/AT152)*100</f>
        <v>#DIV/0!</v>
      </c>
      <c r="AT153" s="122"/>
      <c r="AU153" s="122"/>
    </row>
    <row r="154" spans="2:47" ht="18" customHeight="1">
      <c r="B154" s="212" t="s">
        <v>201</v>
      </c>
      <c r="C154" s="116">
        <v>74</v>
      </c>
      <c r="D154" s="103" t="s">
        <v>316</v>
      </c>
      <c r="E154" s="103" t="s">
        <v>203</v>
      </c>
      <c r="F154" s="215" t="s">
        <v>396</v>
      </c>
      <c r="G154" s="78">
        <v>0.85</v>
      </c>
      <c r="H154" s="190" t="s">
        <v>38</v>
      </c>
      <c r="I154" s="16">
        <v>548</v>
      </c>
      <c r="J154" s="161">
        <v>561</v>
      </c>
      <c r="K154" s="162"/>
      <c r="L154" s="16">
        <v>539</v>
      </c>
      <c r="M154" s="161">
        <v>528</v>
      </c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>
      <c r="B155" s="213"/>
      <c r="C155" s="116"/>
      <c r="D155" s="103"/>
      <c r="E155" s="103"/>
      <c r="F155" s="88"/>
      <c r="G155" s="73"/>
      <c r="H155" s="190"/>
      <c r="I155" s="122">
        <f>(I154/J154)*100</f>
        <v>97.682709447415334</v>
      </c>
      <c r="J155" s="122"/>
      <c r="K155" s="122"/>
      <c r="L155" s="122">
        <f>(L154/M154)*100</f>
        <v>102.08333333333333</v>
      </c>
      <c r="M155" s="122"/>
      <c r="N155" s="122"/>
      <c r="O155" s="122" t="e">
        <f>(O154/P154)*100</f>
        <v>#DIV/0!</v>
      </c>
      <c r="P155" s="122"/>
      <c r="Q155" s="122"/>
      <c r="R155" s="122" t="e">
        <f>(R154/S154)*100</f>
        <v>#DIV/0!</v>
      </c>
      <c r="S155" s="122"/>
      <c r="T155" s="122"/>
      <c r="U155" s="122" t="e">
        <f>(U154/V154)*100</f>
        <v>#DIV/0!</v>
      </c>
      <c r="V155" s="122"/>
      <c r="W155" s="122"/>
      <c r="X155" s="122" t="e">
        <f>(X154/Y154)*100</f>
        <v>#DIV/0!</v>
      </c>
      <c r="Y155" s="122"/>
      <c r="Z155" s="122"/>
      <c r="AA155" s="122" t="e">
        <f>(AA154/AB154)*100</f>
        <v>#DIV/0!</v>
      </c>
      <c r="AB155" s="122"/>
      <c r="AC155" s="122"/>
      <c r="AD155" s="122" t="e">
        <f>(AD154/AE154)*100</f>
        <v>#DIV/0!</v>
      </c>
      <c r="AE155" s="122"/>
      <c r="AF155" s="122"/>
      <c r="AG155" s="122" t="e">
        <f>(AG154/AH154)*100</f>
        <v>#DIV/0!</v>
      </c>
      <c r="AH155" s="122"/>
      <c r="AI155" s="122"/>
      <c r="AJ155" s="122" t="e">
        <f>(AJ154/AK154)*100</f>
        <v>#DIV/0!</v>
      </c>
      <c r="AK155" s="122"/>
      <c r="AL155" s="122"/>
      <c r="AM155" s="122" t="e">
        <f>(AM154/AN154)*100</f>
        <v>#DIV/0!</v>
      </c>
      <c r="AN155" s="122"/>
      <c r="AO155" s="122"/>
      <c r="AP155" s="122" t="e">
        <f>(AP154/AQ154)*100</f>
        <v>#DIV/0!</v>
      </c>
      <c r="AQ155" s="122"/>
      <c r="AR155" s="122"/>
      <c r="AS155" s="122" t="e">
        <f>(AS154/AT154)*100</f>
        <v>#DIV/0!</v>
      </c>
      <c r="AT155" s="122"/>
      <c r="AU155" s="122"/>
    </row>
    <row r="156" spans="2:47" ht="18" customHeight="1">
      <c r="B156" s="213"/>
      <c r="C156" s="116">
        <v>75</v>
      </c>
      <c r="D156" s="103" t="s">
        <v>317</v>
      </c>
      <c r="E156" s="103" t="s">
        <v>205</v>
      </c>
      <c r="F156" s="88" t="s">
        <v>397</v>
      </c>
      <c r="G156" s="78">
        <v>0.85</v>
      </c>
      <c r="H156" s="190" t="s">
        <v>28</v>
      </c>
      <c r="I156" s="16">
        <v>540</v>
      </c>
      <c r="J156" s="161">
        <v>553</v>
      </c>
      <c r="K156" s="162"/>
      <c r="L156" s="16">
        <v>531</v>
      </c>
      <c r="M156" s="161">
        <v>520</v>
      </c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>
      <c r="B157" s="213"/>
      <c r="C157" s="116"/>
      <c r="D157" s="103"/>
      <c r="E157" s="103"/>
      <c r="F157" s="88"/>
      <c r="G157" s="73"/>
      <c r="H157" s="190"/>
      <c r="I157" s="122">
        <f>(I156/J156)*100</f>
        <v>97.649186256781192</v>
      </c>
      <c r="J157" s="122"/>
      <c r="K157" s="122"/>
      <c r="L157" s="122">
        <f>(L156/M156)*100</f>
        <v>102.11538461538461</v>
      </c>
      <c r="M157" s="122"/>
      <c r="N157" s="122"/>
      <c r="O157" s="122" t="e">
        <f>(O156/P156)*100</f>
        <v>#DIV/0!</v>
      </c>
      <c r="P157" s="122"/>
      <c r="Q157" s="122"/>
      <c r="R157" s="122" t="e">
        <f>(R156/S156)*100</f>
        <v>#DIV/0!</v>
      </c>
      <c r="S157" s="122"/>
      <c r="T157" s="122"/>
      <c r="U157" s="122" t="e">
        <f>(U156/V156)*100</f>
        <v>#DIV/0!</v>
      </c>
      <c r="V157" s="122"/>
      <c r="W157" s="122"/>
      <c r="X157" s="122" t="e">
        <f>(X156/Y156)*100</f>
        <v>#DIV/0!</v>
      </c>
      <c r="Y157" s="122"/>
      <c r="Z157" s="122"/>
      <c r="AA157" s="122" t="e">
        <f>(AA156/AB156)*100</f>
        <v>#DIV/0!</v>
      </c>
      <c r="AB157" s="122"/>
      <c r="AC157" s="122"/>
      <c r="AD157" s="122" t="e">
        <f>(AD156/AE156)*100</f>
        <v>#DIV/0!</v>
      </c>
      <c r="AE157" s="122"/>
      <c r="AF157" s="122"/>
      <c r="AG157" s="122" t="e">
        <f>(AG156/AH156)*100</f>
        <v>#DIV/0!</v>
      </c>
      <c r="AH157" s="122"/>
      <c r="AI157" s="122"/>
      <c r="AJ157" s="122" t="e">
        <f>(AJ156/AK156)*100</f>
        <v>#DIV/0!</v>
      </c>
      <c r="AK157" s="122"/>
      <c r="AL157" s="122"/>
      <c r="AM157" s="122" t="e">
        <f>(AM156/AN156)*100</f>
        <v>#DIV/0!</v>
      </c>
      <c r="AN157" s="122"/>
      <c r="AO157" s="122"/>
      <c r="AP157" s="122" t="e">
        <f>(AP156/AQ156)*100</f>
        <v>#DIV/0!</v>
      </c>
      <c r="AQ157" s="122"/>
      <c r="AR157" s="122"/>
      <c r="AS157" s="122" t="e">
        <f>(AS156/AT156)*100</f>
        <v>#DIV/0!</v>
      </c>
      <c r="AT157" s="122"/>
      <c r="AU157" s="122"/>
    </row>
    <row r="158" spans="2:47" ht="18" customHeight="1">
      <c r="B158" s="213"/>
      <c r="C158" s="116">
        <v>76</v>
      </c>
      <c r="D158" s="103" t="s">
        <v>318</v>
      </c>
      <c r="E158" s="103" t="s">
        <v>207</v>
      </c>
      <c r="F158" s="88" t="s">
        <v>398</v>
      </c>
      <c r="G158" s="78">
        <v>0.85</v>
      </c>
      <c r="H158" s="190" t="s">
        <v>28</v>
      </c>
      <c r="I158" s="16">
        <v>8</v>
      </c>
      <c r="J158" s="161">
        <v>8</v>
      </c>
      <c r="K158" s="162"/>
      <c r="L158" s="16">
        <v>8</v>
      </c>
      <c r="M158" s="161">
        <v>8</v>
      </c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>
      <c r="B159" s="214"/>
      <c r="C159" s="116"/>
      <c r="D159" s="103"/>
      <c r="E159" s="103"/>
      <c r="F159" s="211"/>
      <c r="G159" s="73"/>
      <c r="H159" s="190"/>
      <c r="I159" s="122">
        <f>(I158/J158)*100</f>
        <v>100</v>
      </c>
      <c r="J159" s="122"/>
      <c r="K159" s="122"/>
      <c r="L159" s="122">
        <f>(L158/M158)*100</f>
        <v>100</v>
      </c>
      <c r="M159" s="122"/>
      <c r="N159" s="122"/>
      <c r="O159" s="122" t="e">
        <f>(O158/P158)*100</f>
        <v>#DIV/0!</v>
      </c>
      <c r="P159" s="122"/>
      <c r="Q159" s="122"/>
      <c r="R159" s="122" t="e">
        <f>(R158/S158)*100</f>
        <v>#DIV/0!</v>
      </c>
      <c r="S159" s="122"/>
      <c r="T159" s="122"/>
      <c r="U159" s="122" t="e">
        <f>(U158/V158)*100</f>
        <v>#DIV/0!</v>
      </c>
      <c r="V159" s="122"/>
      <c r="W159" s="122"/>
      <c r="X159" s="122" t="e">
        <f>(X158/Y158)*100</f>
        <v>#DIV/0!</v>
      </c>
      <c r="Y159" s="122"/>
      <c r="Z159" s="122"/>
      <c r="AA159" s="122" t="e">
        <f>(AA158/AB158)*100</f>
        <v>#DIV/0!</v>
      </c>
      <c r="AB159" s="122"/>
      <c r="AC159" s="122"/>
      <c r="AD159" s="122" t="e">
        <f>(AD158/AE158)*100</f>
        <v>#DIV/0!</v>
      </c>
      <c r="AE159" s="122"/>
      <c r="AF159" s="122"/>
      <c r="AG159" s="122" t="e">
        <f>(AG158/AH158)*100</f>
        <v>#DIV/0!</v>
      </c>
      <c r="AH159" s="122"/>
      <c r="AI159" s="122"/>
      <c r="AJ159" s="122" t="e">
        <f>(AJ158/AK158)*100</f>
        <v>#DIV/0!</v>
      </c>
      <c r="AK159" s="122"/>
      <c r="AL159" s="122"/>
      <c r="AM159" s="122" t="e">
        <f>(AM158/AN158)*100</f>
        <v>#DIV/0!</v>
      </c>
      <c r="AN159" s="122"/>
      <c r="AO159" s="122"/>
      <c r="AP159" s="122" t="e">
        <f>(AP158/AQ158)*100</f>
        <v>#DIV/0!</v>
      </c>
      <c r="AQ159" s="122"/>
      <c r="AR159" s="122"/>
      <c r="AS159" s="122" t="e">
        <f>(AS158/AT158)*100</f>
        <v>#DIV/0!</v>
      </c>
      <c r="AT159" s="122"/>
      <c r="AU159" s="122"/>
    </row>
    <row r="160" spans="2:47" ht="18" customHeight="1">
      <c r="B160" s="208" t="s">
        <v>214</v>
      </c>
      <c r="C160" s="116">
        <v>77</v>
      </c>
      <c r="D160" s="103" t="s">
        <v>415</v>
      </c>
      <c r="E160" s="103" t="s">
        <v>216</v>
      </c>
      <c r="F160" s="201" t="s">
        <v>399</v>
      </c>
      <c r="G160" s="78">
        <v>0.85</v>
      </c>
      <c r="H160" s="190" t="s">
        <v>28</v>
      </c>
      <c r="I160" s="16">
        <v>1</v>
      </c>
      <c r="J160" s="161">
        <v>0</v>
      </c>
      <c r="K160" s="162"/>
      <c r="L160" s="16">
        <v>2</v>
      </c>
      <c r="M160" s="161">
        <v>2</v>
      </c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>
      <c r="B161" s="209"/>
      <c r="C161" s="116"/>
      <c r="D161" s="103"/>
      <c r="E161" s="103"/>
      <c r="F161" s="89"/>
      <c r="G161" s="73"/>
      <c r="H161" s="190"/>
      <c r="I161" s="122" t="e">
        <f>(I160/J160)*100</f>
        <v>#DIV/0!</v>
      </c>
      <c r="J161" s="122"/>
      <c r="K161" s="122"/>
      <c r="L161" s="122">
        <f>(L160/M160)*100</f>
        <v>100</v>
      </c>
      <c r="M161" s="122"/>
      <c r="N161" s="122"/>
      <c r="O161" s="122" t="e">
        <f>(O160/P160)*100</f>
        <v>#DIV/0!</v>
      </c>
      <c r="P161" s="122"/>
      <c r="Q161" s="122"/>
      <c r="R161" s="122" t="e">
        <f>(R160/S160)*100</f>
        <v>#DIV/0!</v>
      </c>
      <c r="S161" s="122"/>
      <c r="T161" s="122"/>
      <c r="U161" s="122" t="e">
        <f>(U160/V160)*100</f>
        <v>#DIV/0!</v>
      </c>
      <c r="V161" s="122"/>
      <c r="W161" s="122"/>
      <c r="X161" s="122" t="e">
        <f>(X160/Y160)*100</f>
        <v>#DIV/0!</v>
      </c>
      <c r="Y161" s="122"/>
      <c r="Z161" s="122"/>
      <c r="AA161" s="122" t="e">
        <f>(AA160/AB160)*100</f>
        <v>#DIV/0!</v>
      </c>
      <c r="AB161" s="122"/>
      <c r="AC161" s="122"/>
      <c r="AD161" s="122" t="e">
        <f>(AD160/AE160)*100</f>
        <v>#DIV/0!</v>
      </c>
      <c r="AE161" s="122"/>
      <c r="AF161" s="122"/>
      <c r="AG161" s="122" t="e">
        <f>(AG160/AH160)*100</f>
        <v>#DIV/0!</v>
      </c>
      <c r="AH161" s="122"/>
      <c r="AI161" s="122"/>
      <c r="AJ161" s="122" t="e">
        <f>(AJ160/AK160)*100</f>
        <v>#DIV/0!</v>
      </c>
      <c r="AK161" s="122"/>
      <c r="AL161" s="122"/>
      <c r="AM161" s="122" t="e">
        <f>(AM160/AN160)*100</f>
        <v>#DIV/0!</v>
      </c>
      <c r="AN161" s="122"/>
      <c r="AO161" s="122"/>
      <c r="AP161" s="122" t="e">
        <f>(AP160/AQ160)*100</f>
        <v>#DIV/0!</v>
      </c>
      <c r="AQ161" s="122"/>
      <c r="AR161" s="122"/>
      <c r="AS161" s="122" t="e">
        <f>(AS160/AT160)*100</f>
        <v>#DIV/0!</v>
      </c>
      <c r="AT161" s="122"/>
      <c r="AU161" s="122"/>
    </row>
    <row r="162" spans="2:47" ht="18" customHeight="1">
      <c r="B162" s="209"/>
      <c r="C162" s="116">
        <v>78</v>
      </c>
      <c r="D162" s="103" t="s">
        <v>416</v>
      </c>
      <c r="E162" s="103" t="s">
        <v>218</v>
      </c>
      <c r="F162" s="89" t="s">
        <v>400</v>
      </c>
      <c r="G162" s="86">
        <v>0.85</v>
      </c>
      <c r="H162" s="190" t="s">
        <v>28</v>
      </c>
      <c r="I162" s="16">
        <v>0</v>
      </c>
      <c r="J162" s="161">
        <v>0</v>
      </c>
      <c r="K162" s="162"/>
      <c r="L162" s="16">
        <v>0</v>
      </c>
      <c r="M162" s="161">
        <v>0</v>
      </c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>
      <c r="B163" s="209"/>
      <c r="C163" s="116"/>
      <c r="D163" s="103"/>
      <c r="E163" s="103"/>
      <c r="F163" s="89"/>
      <c r="G163" s="84"/>
      <c r="H163" s="190"/>
      <c r="I163" s="122" t="e">
        <f>(I162/J162)*100</f>
        <v>#DIV/0!</v>
      </c>
      <c r="J163" s="122"/>
      <c r="K163" s="122"/>
      <c r="L163" s="122" t="e">
        <f>(L162/M162)*100</f>
        <v>#DIV/0!</v>
      </c>
      <c r="M163" s="122"/>
      <c r="N163" s="122"/>
      <c r="O163" s="122" t="e">
        <f>(O162/P162)*100</f>
        <v>#DIV/0!</v>
      </c>
      <c r="P163" s="122"/>
      <c r="Q163" s="122"/>
      <c r="R163" s="122" t="e">
        <f>(R162/S162)*100</f>
        <v>#DIV/0!</v>
      </c>
      <c r="S163" s="122"/>
      <c r="T163" s="122"/>
      <c r="U163" s="122" t="e">
        <f>(U162/V162)*100</f>
        <v>#DIV/0!</v>
      </c>
      <c r="V163" s="122"/>
      <c r="W163" s="122"/>
      <c r="X163" s="122" t="e">
        <f>(X162/Y162)*100</f>
        <v>#DIV/0!</v>
      </c>
      <c r="Y163" s="122"/>
      <c r="Z163" s="122"/>
      <c r="AA163" s="122" t="e">
        <f>(AA162/AB162)*100</f>
        <v>#DIV/0!</v>
      </c>
      <c r="AB163" s="122"/>
      <c r="AC163" s="122"/>
      <c r="AD163" s="122" t="e">
        <f>(AD162/AE162)*100</f>
        <v>#DIV/0!</v>
      </c>
      <c r="AE163" s="122"/>
      <c r="AF163" s="122"/>
      <c r="AG163" s="122" t="e">
        <f>(AG162/AH162)*100</f>
        <v>#DIV/0!</v>
      </c>
      <c r="AH163" s="122"/>
      <c r="AI163" s="122"/>
      <c r="AJ163" s="122" t="e">
        <f>(AJ162/AK162)*100</f>
        <v>#DIV/0!</v>
      </c>
      <c r="AK163" s="122"/>
      <c r="AL163" s="122"/>
      <c r="AM163" s="122" t="e">
        <f>(AM162/AN162)*100</f>
        <v>#DIV/0!</v>
      </c>
      <c r="AN163" s="122"/>
      <c r="AO163" s="122"/>
      <c r="AP163" s="122" t="e">
        <f>(AP162/AQ162)*100</f>
        <v>#DIV/0!</v>
      </c>
      <c r="AQ163" s="122"/>
      <c r="AR163" s="122"/>
      <c r="AS163" s="122" t="e">
        <f>(AS162/AT162)*100</f>
        <v>#DIV/0!</v>
      </c>
      <c r="AT163" s="122"/>
      <c r="AU163" s="122"/>
    </row>
    <row r="164" spans="2:47" ht="18" customHeight="1">
      <c r="B164" s="209"/>
      <c r="C164" s="116">
        <v>79</v>
      </c>
      <c r="D164" s="103" t="s">
        <v>319</v>
      </c>
      <c r="E164" s="103" t="s">
        <v>220</v>
      </c>
      <c r="F164" s="89" t="s">
        <v>401</v>
      </c>
      <c r="G164" s="86">
        <v>0.85</v>
      </c>
      <c r="H164" s="190" t="s">
        <v>28</v>
      </c>
      <c r="I164" s="16">
        <v>273</v>
      </c>
      <c r="J164" s="161">
        <v>110</v>
      </c>
      <c r="K164" s="162"/>
      <c r="L164" s="16">
        <v>408</v>
      </c>
      <c r="M164" s="161">
        <v>110</v>
      </c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>
      <c r="B165" s="209"/>
      <c r="C165" s="116"/>
      <c r="D165" s="103"/>
      <c r="E165" s="103"/>
      <c r="F165" s="89"/>
      <c r="G165" s="84"/>
      <c r="H165" s="190"/>
      <c r="I165" s="122">
        <f>(I164/J164)*100</f>
        <v>248.18181818181819</v>
      </c>
      <c r="J165" s="122"/>
      <c r="K165" s="122"/>
      <c r="L165" s="122">
        <f>(L164/M164)*100</f>
        <v>370.90909090909088</v>
      </c>
      <c r="M165" s="122"/>
      <c r="N165" s="122"/>
      <c r="O165" s="122" t="e">
        <f>(O164/P164)*100</f>
        <v>#DIV/0!</v>
      </c>
      <c r="P165" s="122"/>
      <c r="Q165" s="122"/>
      <c r="R165" s="122" t="e">
        <f>(R164/S164)*100</f>
        <v>#DIV/0!</v>
      </c>
      <c r="S165" s="122"/>
      <c r="T165" s="122"/>
      <c r="U165" s="122" t="e">
        <f>(U164/V164)*100</f>
        <v>#DIV/0!</v>
      </c>
      <c r="V165" s="122"/>
      <c r="W165" s="122"/>
      <c r="X165" s="122" t="e">
        <f>(X164/Y164)*100</f>
        <v>#DIV/0!</v>
      </c>
      <c r="Y165" s="122"/>
      <c r="Z165" s="122"/>
      <c r="AA165" s="122" t="e">
        <f>(AA164/AB164)*100</f>
        <v>#DIV/0!</v>
      </c>
      <c r="AB165" s="122"/>
      <c r="AC165" s="122"/>
      <c r="AD165" s="122" t="e">
        <f>(AD164/AE164)*100</f>
        <v>#DIV/0!</v>
      </c>
      <c r="AE165" s="122"/>
      <c r="AF165" s="122"/>
      <c r="AG165" s="122" t="e">
        <f>(AG164/AH164)*100</f>
        <v>#DIV/0!</v>
      </c>
      <c r="AH165" s="122"/>
      <c r="AI165" s="122"/>
      <c r="AJ165" s="122" t="e">
        <f>(AJ164/AK164)*100</f>
        <v>#DIV/0!</v>
      </c>
      <c r="AK165" s="122"/>
      <c r="AL165" s="122"/>
      <c r="AM165" s="122" t="e">
        <f>(AM164/AN164)*100</f>
        <v>#DIV/0!</v>
      </c>
      <c r="AN165" s="122"/>
      <c r="AO165" s="122"/>
      <c r="AP165" s="122" t="e">
        <f>(AP164/AQ164)*100</f>
        <v>#DIV/0!</v>
      </c>
      <c r="AQ165" s="122"/>
      <c r="AR165" s="122"/>
      <c r="AS165" s="122" t="e">
        <f>(AS164/AT164)*100</f>
        <v>#DIV/0!</v>
      </c>
      <c r="AT165" s="122"/>
      <c r="AU165" s="122"/>
    </row>
    <row r="166" spans="2:47" ht="18" customHeight="1">
      <c r="B166" s="209"/>
      <c r="C166" s="116">
        <v>80</v>
      </c>
      <c r="D166" s="103" t="s">
        <v>320</v>
      </c>
      <c r="E166" s="204" t="s">
        <v>222</v>
      </c>
      <c r="F166" s="206" t="s">
        <v>402</v>
      </c>
      <c r="G166" s="86">
        <v>0.85</v>
      </c>
      <c r="H166" s="190" t="s">
        <v>28</v>
      </c>
      <c r="I166" s="16">
        <v>0</v>
      </c>
      <c r="J166" s="161">
        <v>4</v>
      </c>
      <c r="K166" s="162"/>
      <c r="L166" s="16">
        <v>2</v>
      </c>
      <c r="M166" s="161">
        <v>4</v>
      </c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>
      <c r="B167" s="210"/>
      <c r="C167" s="116"/>
      <c r="D167" s="103"/>
      <c r="E167" s="205"/>
      <c r="F167" s="207"/>
      <c r="G167" s="84"/>
      <c r="H167" s="190"/>
      <c r="I167" s="122">
        <f>(I166/J166)*100</f>
        <v>0</v>
      </c>
      <c r="J167" s="122"/>
      <c r="K167" s="122"/>
      <c r="L167" s="122">
        <f>(L166/M166)*100</f>
        <v>50</v>
      </c>
      <c r="M167" s="122"/>
      <c r="N167" s="122"/>
      <c r="O167" s="122" t="e">
        <f>(O166/P166)*100</f>
        <v>#DIV/0!</v>
      </c>
      <c r="P167" s="122"/>
      <c r="Q167" s="122"/>
      <c r="R167" s="122" t="e">
        <f>(R166/S166)*100</f>
        <v>#DIV/0!</v>
      </c>
      <c r="S167" s="122"/>
      <c r="T167" s="122"/>
      <c r="U167" s="122" t="e">
        <f>(U166/V166)*100</f>
        <v>#DIV/0!</v>
      </c>
      <c r="V167" s="122"/>
      <c r="W167" s="122"/>
      <c r="X167" s="122" t="e">
        <f>(X166/Y166)*100</f>
        <v>#DIV/0!</v>
      </c>
      <c r="Y167" s="122"/>
      <c r="Z167" s="122"/>
      <c r="AA167" s="122" t="e">
        <f>(AA166/AB166)*100</f>
        <v>#DIV/0!</v>
      </c>
      <c r="AB167" s="122"/>
      <c r="AC167" s="122"/>
      <c r="AD167" s="122" t="e">
        <f>(AD166/AE166)*100</f>
        <v>#DIV/0!</v>
      </c>
      <c r="AE167" s="122"/>
      <c r="AF167" s="122"/>
      <c r="AG167" s="122" t="e">
        <f>(AG166/AH166)*100</f>
        <v>#DIV/0!</v>
      </c>
      <c r="AH167" s="122"/>
      <c r="AI167" s="122"/>
      <c r="AJ167" s="122" t="e">
        <f>(AJ166/AK166)*100</f>
        <v>#DIV/0!</v>
      </c>
      <c r="AK167" s="122"/>
      <c r="AL167" s="122"/>
      <c r="AM167" s="122" t="e">
        <f>(AM166/AN166)*100</f>
        <v>#DIV/0!</v>
      </c>
      <c r="AN167" s="122"/>
      <c r="AO167" s="122"/>
      <c r="AP167" s="122" t="e">
        <f>(AP166/AQ166)*100</f>
        <v>#DIV/0!</v>
      </c>
      <c r="AQ167" s="122"/>
      <c r="AR167" s="122"/>
      <c r="AS167" s="122" t="e">
        <f>(AS166/AT166)*100</f>
        <v>#DIV/0!</v>
      </c>
      <c r="AT167" s="122"/>
      <c r="AU167" s="122"/>
    </row>
    <row r="168" spans="2:47" ht="18" customHeight="1">
      <c r="B168" s="87" t="s">
        <v>223</v>
      </c>
      <c r="C168" s="116">
        <v>81</v>
      </c>
      <c r="D168" s="104" t="s">
        <v>410</v>
      </c>
      <c r="E168" s="110" t="s">
        <v>225</v>
      </c>
      <c r="F168" s="201" t="s">
        <v>403</v>
      </c>
      <c r="G168" s="86">
        <v>0.8</v>
      </c>
      <c r="H168" s="190" t="s">
        <v>38</v>
      </c>
      <c r="I168" s="16">
        <v>1</v>
      </c>
      <c r="J168" s="161">
        <v>30</v>
      </c>
      <c r="K168" s="162"/>
      <c r="L168" s="16">
        <v>0</v>
      </c>
      <c r="M168" s="161">
        <v>30</v>
      </c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>
      <c r="B169" s="87"/>
      <c r="C169" s="116"/>
      <c r="D169" s="104"/>
      <c r="E169" s="110"/>
      <c r="F169" s="89"/>
      <c r="G169" s="84"/>
      <c r="H169" s="190"/>
      <c r="I169" s="122">
        <f>(I168/J168)*100</f>
        <v>3.3333333333333335</v>
      </c>
      <c r="J169" s="122"/>
      <c r="K169" s="122"/>
      <c r="L169" s="122">
        <f>(L168/M168)*100</f>
        <v>0</v>
      </c>
      <c r="M169" s="122"/>
      <c r="N169" s="122"/>
      <c r="O169" s="122" t="e">
        <f>(O168/P168)*100</f>
        <v>#DIV/0!</v>
      </c>
      <c r="P169" s="122"/>
      <c r="Q169" s="122"/>
      <c r="R169" s="122" t="e">
        <f>(R168/S168)*100</f>
        <v>#DIV/0!</v>
      </c>
      <c r="S169" s="122"/>
      <c r="T169" s="122"/>
      <c r="U169" s="122" t="e">
        <f>(U168/V168)*100</f>
        <v>#DIV/0!</v>
      </c>
      <c r="V169" s="122"/>
      <c r="W169" s="122"/>
      <c r="X169" s="122" t="e">
        <f>(X168/Y168)*100</f>
        <v>#DIV/0!</v>
      </c>
      <c r="Y169" s="122"/>
      <c r="Z169" s="122"/>
      <c r="AA169" s="122" t="e">
        <f>(AA168/AB168)*100</f>
        <v>#DIV/0!</v>
      </c>
      <c r="AB169" s="122"/>
      <c r="AC169" s="122"/>
      <c r="AD169" s="122" t="e">
        <f>(AD168/AE168)*100</f>
        <v>#DIV/0!</v>
      </c>
      <c r="AE169" s="122"/>
      <c r="AF169" s="122"/>
      <c r="AG169" s="122" t="e">
        <f>(AG168/AH168)*100</f>
        <v>#DIV/0!</v>
      </c>
      <c r="AH169" s="122"/>
      <c r="AI169" s="122"/>
      <c r="AJ169" s="122" t="e">
        <f>(AJ168/AK168)*100</f>
        <v>#DIV/0!</v>
      </c>
      <c r="AK169" s="122"/>
      <c r="AL169" s="122"/>
      <c r="AM169" s="122" t="e">
        <f>(AM168/AN168)*100</f>
        <v>#DIV/0!</v>
      </c>
      <c r="AN169" s="122"/>
      <c r="AO169" s="122"/>
      <c r="AP169" s="122" t="e">
        <f>(AP168/AQ168)*100</f>
        <v>#DIV/0!</v>
      </c>
      <c r="AQ169" s="122"/>
      <c r="AR169" s="122"/>
      <c r="AS169" s="122" t="e">
        <f>(AS168/AT168)*100</f>
        <v>#DIV/0!</v>
      </c>
      <c r="AT169" s="122"/>
      <c r="AU169" s="122"/>
    </row>
    <row r="170" spans="2:47" ht="18" customHeight="1">
      <c r="B170" s="87"/>
      <c r="C170" s="116">
        <v>82</v>
      </c>
      <c r="D170" s="103" t="s">
        <v>411</v>
      </c>
      <c r="E170" s="188" t="s">
        <v>278</v>
      </c>
      <c r="F170" s="89" t="s">
        <v>404</v>
      </c>
      <c r="G170" s="86">
        <v>0.8</v>
      </c>
      <c r="H170" s="190" t="s">
        <v>38</v>
      </c>
      <c r="I170" s="16">
        <v>1</v>
      </c>
      <c r="J170" s="161">
        <v>30</v>
      </c>
      <c r="K170" s="162"/>
      <c r="L170" s="16">
        <v>0</v>
      </c>
      <c r="M170" s="161">
        <v>30</v>
      </c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>
      <c r="B171" s="87"/>
      <c r="C171" s="116"/>
      <c r="D171" s="103"/>
      <c r="E171" s="188"/>
      <c r="F171" s="89"/>
      <c r="G171" s="84"/>
      <c r="H171" s="190"/>
      <c r="I171" s="122">
        <f>(I170/J170)*100</f>
        <v>3.3333333333333335</v>
      </c>
      <c r="J171" s="122"/>
      <c r="K171" s="122"/>
      <c r="L171" s="122">
        <f>(L170/M170)*100</f>
        <v>0</v>
      </c>
      <c r="M171" s="122"/>
      <c r="N171" s="122"/>
      <c r="O171" s="122" t="e">
        <f>(O170/P170)*100</f>
        <v>#DIV/0!</v>
      </c>
      <c r="P171" s="122"/>
      <c r="Q171" s="122"/>
      <c r="R171" s="122" t="e">
        <f>(R170/S170)*100</f>
        <v>#DIV/0!</v>
      </c>
      <c r="S171" s="122"/>
      <c r="T171" s="122"/>
      <c r="U171" s="122" t="e">
        <f>(U170/V170)*100</f>
        <v>#DIV/0!</v>
      </c>
      <c r="V171" s="122"/>
      <c r="W171" s="122"/>
      <c r="X171" s="122" t="e">
        <f>(X170/Y170)*100</f>
        <v>#DIV/0!</v>
      </c>
      <c r="Y171" s="122"/>
      <c r="Z171" s="122"/>
      <c r="AA171" s="122" t="e">
        <f>(AA170/AB170)*100</f>
        <v>#DIV/0!</v>
      </c>
      <c r="AB171" s="122"/>
      <c r="AC171" s="122"/>
      <c r="AD171" s="122" t="e">
        <f>(AD170/AE170)*100</f>
        <v>#DIV/0!</v>
      </c>
      <c r="AE171" s="122"/>
      <c r="AF171" s="122"/>
      <c r="AG171" s="122" t="e">
        <f>(AG170/AH170)*100</f>
        <v>#DIV/0!</v>
      </c>
      <c r="AH171" s="122"/>
      <c r="AI171" s="122"/>
      <c r="AJ171" s="122" t="e">
        <f>(AJ170/AK170)*100</f>
        <v>#DIV/0!</v>
      </c>
      <c r="AK171" s="122"/>
      <c r="AL171" s="122"/>
      <c r="AM171" s="122" t="e">
        <f>(AM170/AN170)*100</f>
        <v>#DIV/0!</v>
      </c>
      <c r="AN171" s="122"/>
      <c r="AO171" s="122"/>
      <c r="AP171" s="122" t="e">
        <f>(AP170/AQ170)*100</f>
        <v>#DIV/0!</v>
      </c>
      <c r="AQ171" s="122"/>
      <c r="AR171" s="122"/>
      <c r="AS171" s="122" t="e">
        <f>(AS170/AT170)*100</f>
        <v>#DIV/0!</v>
      </c>
      <c r="AT171" s="122"/>
      <c r="AU171" s="122"/>
    </row>
    <row r="172" spans="2:47" ht="18" customHeight="1">
      <c r="B172" s="87"/>
      <c r="C172" s="116">
        <v>83</v>
      </c>
      <c r="D172" s="103" t="s">
        <v>423</v>
      </c>
      <c r="E172" s="188" t="s">
        <v>229</v>
      </c>
      <c r="F172" s="89" t="s">
        <v>405</v>
      </c>
      <c r="G172" s="86">
        <v>0.8</v>
      </c>
      <c r="H172" s="190" t="s">
        <v>38</v>
      </c>
      <c r="I172" s="16">
        <v>1</v>
      </c>
      <c r="J172" s="161">
        <v>30</v>
      </c>
      <c r="K172" s="162"/>
      <c r="L172" s="16">
        <v>2</v>
      </c>
      <c r="M172" s="161">
        <v>30</v>
      </c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>
      <c r="B173" s="87"/>
      <c r="C173" s="116"/>
      <c r="D173" s="103"/>
      <c r="E173" s="188"/>
      <c r="F173" s="189"/>
      <c r="G173" s="84"/>
      <c r="H173" s="190"/>
      <c r="I173" s="122">
        <f>(I172/J172)*100</f>
        <v>3.3333333333333335</v>
      </c>
      <c r="J173" s="122"/>
      <c r="K173" s="122"/>
      <c r="L173" s="122">
        <f>(L172/M172)*100</f>
        <v>6.666666666666667</v>
      </c>
      <c r="M173" s="122"/>
      <c r="N173" s="122"/>
      <c r="O173" s="122" t="e">
        <f>(O172/P172)*100</f>
        <v>#DIV/0!</v>
      </c>
      <c r="P173" s="122"/>
      <c r="Q173" s="122"/>
      <c r="R173" s="122" t="e">
        <f>(R172/S172)*100</f>
        <v>#DIV/0!</v>
      </c>
      <c r="S173" s="122"/>
      <c r="T173" s="122"/>
      <c r="U173" s="122" t="e">
        <f>(U172/V172)*100</f>
        <v>#DIV/0!</v>
      </c>
      <c r="V173" s="122"/>
      <c r="W173" s="122"/>
      <c r="X173" s="122" t="e">
        <f>(X172/Y172)*100</f>
        <v>#DIV/0!</v>
      </c>
      <c r="Y173" s="122"/>
      <c r="Z173" s="122"/>
      <c r="AA173" s="122" t="e">
        <f>(AA172/AB172)*100</f>
        <v>#DIV/0!</v>
      </c>
      <c r="AB173" s="122"/>
      <c r="AC173" s="122"/>
      <c r="AD173" s="122" t="e">
        <f>(AD172/AE172)*100</f>
        <v>#DIV/0!</v>
      </c>
      <c r="AE173" s="122"/>
      <c r="AF173" s="122"/>
      <c r="AG173" s="122" t="e">
        <f>(AG172/AH172)*100</f>
        <v>#DIV/0!</v>
      </c>
      <c r="AH173" s="122"/>
      <c r="AI173" s="122"/>
      <c r="AJ173" s="122" t="e">
        <f>(AJ172/AK172)*100</f>
        <v>#DIV/0!</v>
      </c>
      <c r="AK173" s="122"/>
      <c r="AL173" s="122"/>
      <c r="AM173" s="122" t="e">
        <f>(AM172/AN172)*100</f>
        <v>#DIV/0!</v>
      </c>
      <c r="AN173" s="122"/>
      <c r="AO173" s="122"/>
      <c r="AP173" s="122" t="e">
        <f>(AP172/AQ172)*100</f>
        <v>#DIV/0!</v>
      </c>
      <c r="AQ173" s="122"/>
      <c r="AR173" s="122"/>
      <c r="AS173" s="122" t="e">
        <f>(AS172/AT172)*100</f>
        <v>#DIV/0!</v>
      </c>
      <c r="AT173" s="122"/>
      <c r="AU173" s="122"/>
    </row>
    <row r="174" spans="2:47" ht="18" customHeight="1">
      <c r="B174" s="87"/>
      <c r="C174" s="191">
        <v>84</v>
      </c>
      <c r="D174" s="199" t="s">
        <v>413</v>
      </c>
      <c r="E174" s="199" t="s">
        <v>414</v>
      </c>
      <c r="F174" s="201" t="s">
        <v>406</v>
      </c>
      <c r="G174" s="195" t="s">
        <v>287</v>
      </c>
      <c r="H174" s="203" t="s">
        <v>38</v>
      </c>
      <c r="I174" s="176">
        <v>0</v>
      </c>
      <c r="J174" s="177"/>
      <c r="K174" s="178"/>
      <c r="L174" s="176">
        <v>0</v>
      </c>
      <c r="M174" s="177"/>
      <c r="N174" s="178"/>
      <c r="O174" s="176"/>
      <c r="P174" s="177"/>
      <c r="Q174" s="178"/>
      <c r="R174" s="176"/>
      <c r="S174" s="177"/>
      <c r="T174" s="178"/>
      <c r="U174" s="176"/>
      <c r="V174" s="177"/>
      <c r="W174" s="178"/>
      <c r="X174" s="176"/>
      <c r="Y174" s="177"/>
      <c r="Z174" s="178"/>
      <c r="AA174" s="176"/>
      <c r="AB174" s="177"/>
      <c r="AC174" s="178"/>
      <c r="AD174" s="176"/>
      <c r="AE174" s="177"/>
      <c r="AF174" s="178"/>
      <c r="AG174" s="176"/>
      <c r="AH174" s="177"/>
      <c r="AI174" s="178"/>
      <c r="AJ174" s="176"/>
      <c r="AK174" s="177"/>
      <c r="AL174" s="178"/>
      <c r="AM174" s="176"/>
      <c r="AN174" s="177"/>
      <c r="AO174" s="178"/>
      <c r="AP174" s="176"/>
      <c r="AQ174" s="177"/>
      <c r="AR174" s="178"/>
      <c r="AS174" s="176"/>
      <c r="AT174" s="177"/>
      <c r="AU174" s="178"/>
    </row>
    <row r="175" spans="2:47" ht="18" customHeight="1">
      <c r="B175" s="87"/>
      <c r="C175" s="192"/>
      <c r="D175" s="200"/>
      <c r="E175" s="200"/>
      <c r="F175" s="202"/>
      <c r="G175" s="196"/>
      <c r="H175" s="203"/>
      <c r="I175" s="179"/>
      <c r="J175" s="180"/>
      <c r="K175" s="181"/>
      <c r="L175" s="179"/>
      <c r="M175" s="180"/>
      <c r="N175" s="181"/>
      <c r="O175" s="179"/>
      <c r="P175" s="180"/>
      <c r="Q175" s="181"/>
      <c r="R175" s="179"/>
      <c r="S175" s="180"/>
      <c r="T175" s="181"/>
      <c r="U175" s="179"/>
      <c r="V175" s="180"/>
      <c r="W175" s="181"/>
      <c r="X175" s="179"/>
      <c r="Y175" s="180"/>
      <c r="Z175" s="181"/>
      <c r="AA175" s="179"/>
      <c r="AB175" s="180"/>
      <c r="AC175" s="181"/>
      <c r="AD175" s="179"/>
      <c r="AE175" s="180"/>
      <c r="AF175" s="181"/>
      <c r="AG175" s="179"/>
      <c r="AH175" s="180"/>
      <c r="AI175" s="181"/>
      <c r="AJ175" s="179"/>
      <c r="AK175" s="180"/>
      <c r="AL175" s="181"/>
      <c r="AM175" s="179"/>
      <c r="AN175" s="180"/>
      <c r="AO175" s="181"/>
      <c r="AP175" s="179"/>
      <c r="AQ175" s="180"/>
      <c r="AR175" s="181"/>
      <c r="AS175" s="179"/>
      <c r="AT175" s="180"/>
      <c r="AU175" s="181"/>
    </row>
    <row r="176" spans="2:47" ht="18" customHeight="1">
      <c r="B176" s="87"/>
      <c r="C176" s="191">
        <v>85</v>
      </c>
      <c r="D176" s="193" t="s">
        <v>417</v>
      </c>
      <c r="E176" s="193" t="s">
        <v>418</v>
      </c>
      <c r="F176" s="202"/>
      <c r="G176" s="195" t="s">
        <v>412</v>
      </c>
      <c r="H176" s="197" t="s">
        <v>38</v>
      </c>
      <c r="I176" s="176">
        <v>0</v>
      </c>
      <c r="J176" s="177"/>
      <c r="K176" s="178"/>
      <c r="L176" s="176">
        <v>0</v>
      </c>
      <c r="M176" s="177"/>
      <c r="N176" s="178"/>
      <c r="O176" s="176"/>
      <c r="P176" s="177"/>
      <c r="Q176" s="178"/>
      <c r="R176" s="176"/>
      <c r="S176" s="177"/>
      <c r="T176" s="178"/>
      <c r="U176" s="176"/>
      <c r="V176" s="177"/>
      <c r="W176" s="178"/>
      <c r="X176" s="176"/>
      <c r="Y176" s="177"/>
      <c r="Z176" s="178"/>
      <c r="AA176" s="176"/>
      <c r="AB176" s="177"/>
      <c r="AC176" s="178"/>
      <c r="AD176" s="176"/>
      <c r="AE176" s="177"/>
      <c r="AF176" s="178"/>
      <c r="AG176" s="176"/>
      <c r="AH176" s="177"/>
      <c r="AI176" s="178"/>
      <c r="AJ176" s="176"/>
      <c r="AK176" s="177"/>
      <c r="AL176" s="178"/>
      <c r="AM176" s="176"/>
      <c r="AN176" s="177"/>
      <c r="AO176" s="178"/>
      <c r="AP176" s="176"/>
      <c r="AQ176" s="177"/>
      <c r="AR176" s="178"/>
      <c r="AS176" s="176"/>
      <c r="AT176" s="177"/>
      <c r="AU176" s="178"/>
    </row>
    <row r="177" spans="2:47" ht="18" customHeight="1" thickBot="1">
      <c r="B177" s="87"/>
      <c r="C177" s="192"/>
      <c r="D177" s="194"/>
      <c r="E177" s="194"/>
      <c r="F177" s="189"/>
      <c r="G177" s="196"/>
      <c r="H177" s="198"/>
      <c r="I177" s="179"/>
      <c r="J177" s="180"/>
      <c r="K177" s="181"/>
      <c r="L177" s="179"/>
      <c r="M177" s="180"/>
      <c r="N177" s="181"/>
      <c r="O177" s="179"/>
      <c r="P177" s="180"/>
      <c r="Q177" s="181"/>
      <c r="R177" s="179"/>
      <c r="S177" s="180"/>
      <c r="T177" s="181"/>
      <c r="U177" s="179"/>
      <c r="V177" s="180"/>
      <c r="W177" s="181"/>
      <c r="X177" s="179"/>
      <c r="Y177" s="180"/>
      <c r="Z177" s="181"/>
      <c r="AA177" s="179"/>
      <c r="AB177" s="180"/>
      <c r="AC177" s="181"/>
      <c r="AD177" s="179"/>
      <c r="AE177" s="180"/>
      <c r="AF177" s="181"/>
      <c r="AG177" s="179"/>
      <c r="AH177" s="180"/>
      <c r="AI177" s="181"/>
      <c r="AJ177" s="179"/>
      <c r="AK177" s="180"/>
      <c r="AL177" s="181"/>
      <c r="AM177" s="179"/>
      <c r="AN177" s="180"/>
      <c r="AO177" s="181"/>
      <c r="AP177" s="179"/>
      <c r="AQ177" s="180"/>
      <c r="AR177" s="181"/>
      <c r="AS177" s="179"/>
      <c r="AT177" s="180"/>
      <c r="AU177" s="181"/>
    </row>
    <row r="178" spans="2:47" ht="18" customHeight="1">
      <c r="B178" s="69" t="s">
        <v>257</v>
      </c>
      <c r="C178" s="183">
        <v>86</v>
      </c>
      <c r="D178" s="115" t="s">
        <v>428</v>
      </c>
      <c r="E178" s="115" t="s">
        <v>425</v>
      </c>
      <c r="F178" s="184" t="s">
        <v>407</v>
      </c>
      <c r="G178" s="186">
        <v>0.85</v>
      </c>
      <c r="H178" s="182" t="s">
        <v>38</v>
      </c>
      <c r="I178" s="16">
        <v>905</v>
      </c>
      <c r="J178" s="161">
        <v>885</v>
      </c>
      <c r="K178" s="162"/>
      <c r="L178" s="16">
        <v>749</v>
      </c>
      <c r="M178" s="161">
        <v>800</v>
      </c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>
      <c r="B179" s="69"/>
      <c r="C179" s="183"/>
      <c r="D179" s="115"/>
      <c r="E179" s="115"/>
      <c r="F179" s="185"/>
      <c r="G179" s="187"/>
      <c r="H179" s="182"/>
      <c r="I179" s="122">
        <f>(I178/J178)*100</f>
        <v>102.25988700564972</v>
      </c>
      <c r="J179" s="122"/>
      <c r="K179" s="122"/>
      <c r="L179" s="122">
        <f>(L178/M178)*100</f>
        <v>93.625</v>
      </c>
      <c r="M179" s="122"/>
      <c r="N179" s="122"/>
      <c r="O179" s="122" t="e">
        <f>(O178/P178)*100</f>
        <v>#DIV/0!</v>
      </c>
      <c r="P179" s="122"/>
      <c r="Q179" s="122"/>
      <c r="R179" s="122" t="e">
        <f>(R178/S178)*100</f>
        <v>#DIV/0!</v>
      </c>
      <c r="S179" s="122"/>
      <c r="T179" s="122"/>
      <c r="U179" s="122" t="e">
        <f>(U178/V178)*100</f>
        <v>#DIV/0!</v>
      </c>
      <c r="V179" s="122"/>
      <c r="W179" s="122"/>
      <c r="X179" s="122" t="e">
        <f>(X178/Y178)*100</f>
        <v>#DIV/0!</v>
      </c>
      <c r="Y179" s="122"/>
      <c r="Z179" s="122"/>
      <c r="AA179" s="122" t="e">
        <f>(AA178/AB178)*100</f>
        <v>#DIV/0!</v>
      </c>
      <c r="AB179" s="122"/>
      <c r="AC179" s="122"/>
      <c r="AD179" s="122" t="e">
        <f>(AD178/AE178)*100</f>
        <v>#DIV/0!</v>
      </c>
      <c r="AE179" s="122"/>
      <c r="AF179" s="122"/>
      <c r="AG179" s="122" t="e">
        <f>(AG178/AH178)*100</f>
        <v>#DIV/0!</v>
      </c>
      <c r="AH179" s="122"/>
      <c r="AI179" s="122"/>
      <c r="AJ179" s="122" t="e">
        <f>(AJ178/AK178)*100</f>
        <v>#DIV/0!</v>
      </c>
      <c r="AK179" s="122"/>
      <c r="AL179" s="122"/>
      <c r="AM179" s="122" t="e">
        <f>(AM178/AN178)*100</f>
        <v>#DIV/0!</v>
      </c>
      <c r="AN179" s="122"/>
      <c r="AO179" s="122"/>
      <c r="AP179" s="122" t="e">
        <f>(AP178/AQ178)*100</f>
        <v>#DIV/0!</v>
      </c>
      <c r="AQ179" s="122"/>
      <c r="AR179" s="122"/>
      <c r="AS179" s="122" t="e">
        <f>(AS178/AT178)*100</f>
        <v>#DIV/0!</v>
      </c>
      <c r="AT179" s="122"/>
      <c r="AU179" s="122"/>
    </row>
    <row r="180" spans="2:47" ht="18" customHeight="1">
      <c r="B180" s="69"/>
      <c r="C180" s="116">
        <v>87</v>
      </c>
      <c r="D180" s="164" t="s">
        <v>429</v>
      </c>
      <c r="E180" s="165" t="s">
        <v>426</v>
      </c>
      <c r="F180" s="167" t="s">
        <v>408</v>
      </c>
      <c r="G180" s="169">
        <v>0.85</v>
      </c>
      <c r="H180" s="163" t="s">
        <v>38</v>
      </c>
      <c r="I180" s="16">
        <v>8105</v>
      </c>
      <c r="J180" s="161">
        <v>12025</v>
      </c>
      <c r="K180" s="162"/>
      <c r="L180" s="16">
        <v>7544</v>
      </c>
      <c r="M180" s="161">
        <v>10385</v>
      </c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>
      <c r="B181" s="69"/>
      <c r="C181" s="116"/>
      <c r="D181" s="164"/>
      <c r="E181" s="166"/>
      <c r="F181" s="168"/>
      <c r="G181" s="113"/>
      <c r="H181" s="163"/>
      <c r="I181" s="122">
        <f>(I180/J180)*100</f>
        <v>67.401247401247403</v>
      </c>
      <c r="J181" s="122"/>
      <c r="K181" s="122"/>
      <c r="L181" s="122">
        <f>(L180/M180)*100</f>
        <v>72.643235435724606</v>
      </c>
      <c r="M181" s="122"/>
      <c r="N181" s="122"/>
      <c r="O181" s="122" t="e">
        <f>(O180/P180)*100</f>
        <v>#DIV/0!</v>
      </c>
      <c r="P181" s="122"/>
      <c r="Q181" s="122"/>
      <c r="R181" s="122" t="e">
        <f>(R180/S180)*100</f>
        <v>#DIV/0!</v>
      </c>
      <c r="S181" s="122"/>
      <c r="T181" s="122"/>
      <c r="U181" s="122" t="e">
        <f>(U180/V180)*100</f>
        <v>#DIV/0!</v>
      </c>
      <c r="V181" s="122"/>
      <c r="W181" s="122"/>
      <c r="X181" s="122" t="e">
        <f>(X180/Y180)*100</f>
        <v>#DIV/0!</v>
      </c>
      <c r="Y181" s="122"/>
      <c r="Z181" s="122"/>
      <c r="AA181" s="122" t="e">
        <f>(AA180/AB180)*100</f>
        <v>#DIV/0!</v>
      </c>
      <c r="AB181" s="122"/>
      <c r="AC181" s="122"/>
      <c r="AD181" s="122" t="e">
        <f>(AD180/AE180)*100</f>
        <v>#DIV/0!</v>
      </c>
      <c r="AE181" s="122"/>
      <c r="AF181" s="122"/>
      <c r="AG181" s="122" t="e">
        <f>(AG180/AH180)*100</f>
        <v>#DIV/0!</v>
      </c>
      <c r="AH181" s="122"/>
      <c r="AI181" s="122"/>
      <c r="AJ181" s="122" t="e">
        <f>(AJ180/AK180)*100</f>
        <v>#DIV/0!</v>
      </c>
      <c r="AK181" s="122"/>
      <c r="AL181" s="122"/>
      <c r="AM181" s="122" t="e">
        <f>(AM180/AN180)*100</f>
        <v>#DIV/0!</v>
      </c>
      <c r="AN181" s="122"/>
      <c r="AO181" s="122"/>
      <c r="AP181" s="122" t="e">
        <f>(AP180/AQ180)*100</f>
        <v>#DIV/0!</v>
      </c>
      <c r="AQ181" s="122"/>
      <c r="AR181" s="122"/>
      <c r="AS181" s="122" t="e">
        <f>(AS180/AT180)*100</f>
        <v>#DIV/0!</v>
      </c>
      <c r="AT181" s="122"/>
      <c r="AU181" s="122"/>
    </row>
    <row r="182" spans="2:47" ht="18" customHeight="1">
      <c r="B182" s="156" t="s">
        <v>436</v>
      </c>
      <c r="C182" s="159">
        <v>88</v>
      </c>
      <c r="D182" s="160" t="s">
        <v>430</v>
      </c>
      <c r="E182" s="160" t="s">
        <v>431</v>
      </c>
      <c r="F182" s="13"/>
      <c r="G182" s="155"/>
      <c r="H182" s="149" t="s">
        <v>38</v>
      </c>
      <c r="I182" s="16">
        <v>22</v>
      </c>
      <c r="J182" s="161">
        <v>10959</v>
      </c>
      <c r="K182" s="162"/>
      <c r="L182" s="16">
        <v>26</v>
      </c>
      <c r="M182" s="161">
        <v>10176</v>
      </c>
      <c r="N182" s="162"/>
      <c r="O182" s="16"/>
      <c r="P182" s="122"/>
      <c r="Q182" s="122"/>
      <c r="R182" s="16"/>
      <c r="S182" s="122"/>
      <c r="T182" s="122"/>
      <c r="U182" s="16"/>
      <c r="V182" s="122"/>
      <c r="W182" s="122"/>
      <c r="X182" s="16"/>
      <c r="Y182" s="122"/>
      <c r="Z182" s="122"/>
      <c r="AA182" s="16"/>
      <c r="AB182" s="122"/>
      <c r="AC182" s="122"/>
      <c r="AD182" s="16"/>
      <c r="AE182" s="122"/>
      <c r="AF182" s="122"/>
      <c r="AG182" s="16"/>
      <c r="AH182" s="122"/>
      <c r="AI182" s="122"/>
      <c r="AJ182" s="16"/>
      <c r="AK182" s="122"/>
      <c r="AL182" s="122"/>
      <c r="AM182" s="16"/>
      <c r="AN182" s="122"/>
      <c r="AO182" s="122"/>
      <c r="AP182" s="16"/>
      <c r="AQ182" s="122"/>
      <c r="AR182" s="122"/>
      <c r="AS182" s="16"/>
      <c r="AT182" s="122"/>
      <c r="AU182" s="122"/>
    </row>
    <row r="183" spans="2:47" ht="18" customHeight="1">
      <c r="B183" s="157"/>
      <c r="C183" s="159"/>
      <c r="D183" s="160"/>
      <c r="E183" s="160"/>
      <c r="F183" s="13"/>
      <c r="G183" s="155"/>
      <c r="H183" s="149"/>
      <c r="I183" s="122">
        <f>(I182/J182)*100</f>
        <v>0.20074824345286979</v>
      </c>
      <c r="J183" s="122"/>
      <c r="K183" s="122"/>
      <c r="L183" s="122">
        <f>(L182/M182)*100</f>
        <v>0.25550314465408802</v>
      </c>
      <c r="M183" s="122"/>
      <c r="N183" s="122"/>
      <c r="O183" s="122" t="e">
        <f>(O182/P182)*100</f>
        <v>#DIV/0!</v>
      </c>
      <c r="P183" s="122"/>
      <c r="Q183" s="122"/>
      <c r="R183" s="122" t="e">
        <f>(R182/S182)*100</f>
        <v>#DIV/0!</v>
      </c>
      <c r="S183" s="122"/>
      <c r="T183" s="122"/>
      <c r="U183" s="122" t="e">
        <f>(U182/V182)*100</f>
        <v>#DIV/0!</v>
      </c>
      <c r="V183" s="122"/>
      <c r="W183" s="122"/>
      <c r="X183" s="122" t="e">
        <f>(X182/Y182)*100</f>
        <v>#DIV/0!</v>
      </c>
      <c r="Y183" s="122"/>
      <c r="Z183" s="122"/>
      <c r="AA183" s="122" t="e">
        <f>(AA182/AB182)*100</f>
        <v>#DIV/0!</v>
      </c>
      <c r="AB183" s="122"/>
      <c r="AC183" s="122"/>
      <c r="AD183" s="122" t="e">
        <f>(AD182/AE182)*100</f>
        <v>#DIV/0!</v>
      </c>
      <c r="AE183" s="122"/>
      <c r="AF183" s="122"/>
      <c r="AG183" s="122" t="e">
        <f>(AG182/AH182)*100</f>
        <v>#DIV/0!</v>
      </c>
      <c r="AH183" s="122"/>
      <c r="AI183" s="122"/>
      <c r="AJ183" s="122" t="e">
        <f>(AJ182/AK182)*100</f>
        <v>#DIV/0!</v>
      </c>
      <c r="AK183" s="122"/>
      <c r="AL183" s="122"/>
      <c r="AM183" s="122" t="e">
        <f>(AM182/AN182)*100</f>
        <v>#DIV/0!</v>
      </c>
      <c r="AN183" s="122"/>
      <c r="AO183" s="122"/>
      <c r="AP183" s="122" t="e">
        <f>(AP182/AQ182)*100</f>
        <v>#DIV/0!</v>
      </c>
      <c r="AQ183" s="122"/>
      <c r="AR183" s="122"/>
      <c r="AS183" s="122" t="e">
        <f>(AS182/AT182)*100</f>
        <v>#DIV/0!</v>
      </c>
      <c r="AT183" s="122"/>
      <c r="AU183" s="122"/>
    </row>
    <row r="184" spans="2:47" ht="18" customHeight="1">
      <c r="B184" s="157"/>
      <c r="C184" s="170">
        <v>89</v>
      </c>
      <c r="D184" s="172" t="s">
        <v>432</v>
      </c>
      <c r="E184" s="151" t="s">
        <v>433</v>
      </c>
      <c r="G184" s="174"/>
      <c r="H184" s="149" t="s">
        <v>38</v>
      </c>
      <c r="I184" s="16">
        <v>16</v>
      </c>
      <c r="J184" s="161">
        <v>35</v>
      </c>
      <c r="K184" s="162"/>
      <c r="L184" s="16">
        <v>0</v>
      </c>
      <c r="M184" s="161">
        <v>36</v>
      </c>
      <c r="N184" s="162"/>
      <c r="O184" s="16"/>
      <c r="P184" s="122"/>
      <c r="Q184" s="122"/>
      <c r="R184" s="16"/>
      <c r="S184" s="122"/>
      <c r="T184" s="122"/>
      <c r="U184" s="16"/>
      <c r="V184" s="122"/>
      <c r="W184" s="122"/>
      <c r="X184" s="16"/>
      <c r="Y184" s="122"/>
      <c r="Z184" s="122"/>
      <c r="AA184" s="16"/>
      <c r="AB184" s="122"/>
      <c r="AC184" s="122"/>
      <c r="AD184" s="16"/>
      <c r="AE184" s="122"/>
      <c r="AF184" s="122"/>
      <c r="AG184" s="16"/>
      <c r="AH184" s="122"/>
      <c r="AI184" s="122"/>
      <c r="AJ184" s="16"/>
      <c r="AK184" s="122"/>
      <c r="AL184" s="122"/>
      <c r="AM184" s="16"/>
      <c r="AN184" s="122"/>
      <c r="AO184" s="122"/>
      <c r="AP184" s="16"/>
      <c r="AQ184" s="122"/>
      <c r="AR184" s="122"/>
      <c r="AS184" s="16"/>
      <c r="AT184" s="122"/>
      <c r="AU184" s="122"/>
    </row>
    <row r="185" spans="2:47" ht="18" customHeight="1">
      <c r="B185" s="157"/>
      <c r="C185" s="171"/>
      <c r="D185" s="173"/>
      <c r="E185" s="152"/>
      <c r="G185" s="175"/>
      <c r="H185" s="149"/>
      <c r="I185" s="122">
        <f>(I184/J184)*100</f>
        <v>45.714285714285715</v>
      </c>
      <c r="J185" s="122"/>
      <c r="K185" s="122"/>
      <c r="L185" s="122">
        <f>(L184/M184)*100</f>
        <v>0</v>
      </c>
      <c r="M185" s="122"/>
      <c r="N185" s="122"/>
      <c r="O185" s="122" t="e">
        <f>(O184/P184)*100</f>
        <v>#DIV/0!</v>
      </c>
      <c r="P185" s="122"/>
      <c r="Q185" s="122"/>
      <c r="R185" s="122" t="e">
        <f>(R184/S184)*100</f>
        <v>#DIV/0!</v>
      </c>
      <c r="S185" s="122"/>
      <c r="T185" s="122"/>
      <c r="U185" s="122" t="e">
        <f>(U184/V184)*100</f>
        <v>#DIV/0!</v>
      </c>
      <c r="V185" s="122"/>
      <c r="W185" s="122"/>
      <c r="X185" s="122" t="e">
        <f>(X184/Y184)*100</f>
        <v>#DIV/0!</v>
      </c>
      <c r="Y185" s="122"/>
      <c r="Z185" s="122"/>
      <c r="AA185" s="122" t="e">
        <f>(AA184/AB184)*100</f>
        <v>#DIV/0!</v>
      </c>
      <c r="AB185" s="122"/>
      <c r="AC185" s="122"/>
      <c r="AD185" s="122" t="e">
        <f>(AD184/AE184)*100</f>
        <v>#DIV/0!</v>
      </c>
      <c r="AE185" s="122"/>
      <c r="AF185" s="122"/>
      <c r="AG185" s="122" t="e">
        <f>(AG184/AH184)*100</f>
        <v>#DIV/0!</v>
      </c>
      <c r="AH185" s="122"/>
      <c r="AI185" s="122"/>
      <c r="AJ185" s="122" t="e">
        <f>(AJ184/AK184)*100</f>
        <v>#DIV/0!</v>
      </c>
      <c r="AK185" s="122"/>
      <c r="AL185" s="122"/>
      <c r="AM185" s="122" t="e">
        <f>(AM184/AN184)*100</f>
        <v>#DIV/0!</v>
      </c>
      <c r="AN185" s="122"/>
      <c r="AO185" s="122"/>
      <c r="AP185" s="122" t="e">
        <f>(AP184/AQ184)*100</f>
        <v>#DIV/0!</v>
      </c>
      <c r="AQ185" s="122"/>
      <c r="AR185" s="122"/>
      <c r="AS185" s="122" t="e">
        <f>(AS184/AT184)*100</f>
        <v>#DIV/0!</v>
      </c>
      <c r="AT185" s="122"/>
      <c r="AU185" s="122"/>
    </row>
    <row r="186" spans="2:47" ht="18" customHeight="1">
      <c r="B186" s="157"/>
      <c r="C186" s="150">
        <v>90</v>
      </c>
      <c r="D186" s="151" t="s">
        <v>434</v>
      </c>
      <c r="E186" s="153" t="s">
        <v>435</v>
      </c>
      <c r="F186" s="7"/>
      <c r="G186" s="155"/>
      <c r="H186" s="149" t="s">
        <v>38</v>
      </c>
      <c r="I186" s="16">
        <v>16</v>
      </c>
      <c r="J186" s="161">
        <v>35</v>
      </c>
      <c r="K186" s="162"/>
      <c r="L186" s="16">
        <v>0</v>
      </c>
      <c r="M186" s="161">
        <v>36</v>
      </c>
      <c r="N186" s="162"/>
      <c r="O186" s="16"/>
      <c r="P186" s="122"/>
      <c r="Q186" s="122"/>
      <c r="R186" s="16"/>
      <c r="S186" s="122"/>
      <c r="T186" s="122"/>
      <c r="U186" s="16"/>
      <c r="V186" s="122"/>
      <c r="W186" s="122"/>
      <c r="X186" s="16"/>
      <c r="Y186" s="122"/>
      <c r="Z186" s="122"/>
      <c r="AA186" s="16"/>
      <c r="AB186" s="122"/>
      <c r="AC186" s="122"/>
      <c r="AD186" s="16"/>
      <c r="AE186" s="122"/>
      <c r="AF186" s="122"/>
      <c r="AG186" s="16"/>
      <c r="AH186" s="122"/>
      <c r="AI186" s="122"/>
      <c r="AJ186" s="16"/>
      <c r="AK186" s="122"/>
      <c r="AL186" s="122"/>
      <c r="AM186" s="16"/>
      <c r="AN186" s="122"/>
      <c r="AO186" s="122"/>
      <c r="AP186" s="16"/>
      <c r="AQ186" s="122"/>
      <c r="AR186" s="122"/>
      <c r="AS186" s="16"/>
      <c r="AT186" s="122"/>
      <c r="AU186" s="122"/>
    </row>
    <row r="187" spans="2:47" ht="18" customHeight="1">
      <c r="B187" s="158"/>
      <c r="C187" s="150"/>
      <c r="D187" s="152"/>
      <c r="E187" s="154"/>
      <c r="F187" s="7"/>
      <c r="G187" s="155"/>
      <c r="H187" s="149"/>
      <c r="I187" s="122">
        <f>(I186/J186)*100</f>
        <v>45.714285714285715</v>
      </c>
      <c r="J187" s="122"/>
      <c r="K187" s="122"/>
      <c r="L187" s="122">
        <f>(L186/M186)*100</f>
        <v>0</v>
      </c>
      <c r="M187" s="122"/>
      <c r="N187" s="122"/>
      <c r="O187" s="122" t="e">
        <f>(O186/P186)*100</f>
        <v>#DIV/0!</v>
      </c>
      <c r="P187" s="122"/>
      <c r="Q187" s="122"/>
      <c r="R187" s="122" t="e">
        <f>(R186/S186)*100</f>
        <v>#DIV/0!</v>
      </c>
      <c r="S187" s="122"/>
      <c r="T187" s="122"/>
      <c r="U187" s="122" t="e">
        <f>(U186/V186)*100</f>
        <v>#DIV/0!</v>
      </c>
      <c r="V187" s="122"/>
      <c r="W187" s="122"/>
      <c r="X187" s="122" t="e">
        <f>(X186/Y186)*100</f>
        <v>#DIV/0!</v>
      </c>
      <c r="Y187" s="122"/>
      <c r="Z187" s="122"/>
      <c r="AA187" s="122" t="e">
        <f>(AA186/AB186)*100</f>
        <v>#DIV/0!</v>
      </c>
      <c r="AB187" s="122"/>
      <c r="AC187" s="122"/>
      <c r="AD187" s="122" t="e">
        <f>(AD186/AE186)*100</f>
        <v>#DIV/0!</v>
      </c>
      <c r="AE187" s="122"/>
      <c r="AF187" s="122"/>
      <c r="AG187" s="122" t="e">
        <f>(AG186/AH186)*100</f>
        <v>#DIV/0!</v>
      </c>
      <c r="AH187" s="122"/>
      <c r="AI187" s="122"/>
      <c r="AJ187" s="122" t="e">
        <f>(AJ186/AK186)*100</f>
        <v>#DIV/0!</v>
      </c>
      <c r="AK187" s="122"/>
      <c r="AL187" s="122"/>
      <c r="AM187" s="122" t="e">
        <f>(AM186/AN186)*100</f>
        <v>#DIV/0!</v>
      </c>
      <c r="AN187" s="122"/>
      <c r="AO187" s="122"/>
      <c r="AP187" s="122" t="e">
        <f>(AP186/AQ186)*100</f>
        <v>#DIV/0!</v>
      </c>
      <c r="AQ187" s="122"/>
      <c r="AR187" s="122"/>
      <c r="AS187" s="122" t="e">
        <f>(AS186/AT186)*100</f>
        <v>#DIV/0!</v>
      </c>
      <c r="AT187" s="122"/>
      <c r="AU187" s="12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82" t="s">
        <v>0</v>
      </c>
      <c r="C2" s="282"/>
      <c r="D2" s="282"/>
      <c r="E2" s="282"/>
      <c r="F2" s="282"/>
      <c r="G2" s="282"/>
      <c r="H2" s="282"/>
    </row>
    <row r="3" spans="2:47" ht="20" customHeight="1">
      <c r="B3" s="283" t="s">
        <v>1</v>
      </c>
      <c r="C3" s="283"/>
      <c r="D3" s="283"/>
      <c r="E3" s="283"/>
      <c r="F3" s="283"/>
      <c r="G3" s="283"/>
      <c r="H3" s="283"/>
    </row>
    <row r="4" spans="2:47" ht="20" customHeight="1">
      <c r="B4" s="284" t="s">
        <v>289</v>
      </c>
      <c r="C4" s="284"/>
      <c r="D4" s="284"/>
      <c r="E4" s="284"/>
      <c r="F4" s="284"/>
      <c r="G4" s="284"/>
      <c r="H4" s="284"/>
    </row>
    <row r="5" spans="2:47" ht="20" customHeight="1">
      <c r="B5" s="285" t="s">
        <v>290</v>
      </c>
      <c r="C5" s="285"/>
      <c r="D5" s="285"/>
      <c r="E5" s="285"/>
      <c r="F5" s="285"/>
      <c r="G5" s="285"/>
      <c r="H5" s="285"/>
    </row>
    <row r="6" spans="2:47" ht="16.5" customHeight="1">
      <c r="B6" s="286" t="s">
        <v>3</v>
      </c>
      <c r="C6" s="288" t="s">
        <v>4</v>
      </c>
      <c r="D6" s="131" t="s">
        <v>5</v>
      </c>
      <c r="E6" s="131" t="s">
        <v>6</v>
      </c>
      <c r="F6" s="289" t="s">
        <v>327</v>
      </c>
      <c r="G6" s="131" t="s">
        <v>7</v>
      </c>
      <c r="H6" s="131" t="s">
        <v>8</v>
      </c>
      <c r="I6" s="60" t="s">
        <v>9</v>
      </c>
      <c r="J6" s="60"/>
      <c r="K6" s="60"/>
      <c r="L6" s="60" t="s">
        <v>10</v>
      </c>
      <c r="M6" s="60"/>
      <c r="N6" s="60"/>
      <c r="O6" s="60" t="s">
        <v>11</v>
      </c>
      <c r="P6" s="60"/>
      <c r="Q6" s="60"/>
      <c r="R6" s="60" t="s">
        <v>12</v>
      </c>
      <c r="S6" s="60"/>
      <c r="T6" s="60"/>
      <c r="U6" s="60" t="s">
        <v>13</v>
      </c>
      <c r="V6" s="60"/>
      <c r="W6" s="60"/>
      <c r="X6" s="60" t="s">
        <v>14</v>
      </c>
      <c r="Y6" s="60"/>
      <c r="Z6" s="60"/>
      <c r="AA6" s="60" t="s">
        <v>15</v>
      </c>
      <c r="AB6" s="60"/>
      <c r="AC6" s="60"/>
      <c r="AD6" s="60" t="s">
        <v>16</v>
      </c>
      <c r="AE6" s="60"/>
      <c r="AF6" s="60"/>
      <c r="AG6" s="60" t="s">
        <v>17</v>
      </c>
      <c r="AH6" s="60"/>
      <c r="AI6" s="60"/>
      <c r="AJ6" s="60" t="s">
        <v>18</v>
      </c>
      <c r="AK6" s="60"/>
      <c r="AL6" s="60"/>
      <c r="AM6" s="60" t="s">
        <v>19</v>
      </c>
      <c r="AN6" s="60"/>
      <c r="AO6" s="60"/>
      <c r="AP6" s="60" t="s">
        <v>20</v>
      </c>
      <c r="AQ6" s="60"/>
      <c r="AR6" s="60"/>
      <c r="AS6" s="60" t="s">
        <v>424</v>
      </c>
      <c r="AT6" s="60"/>
      <c r="AU6" s="60"/>
    </row>
    <row r="7" spans="2:47" ht="13.5" customHeight="1" thickBot="1">
      <c r="B7" s="287"/>
      <c r="C7" s="288"/>
      <c r="D7" s="131"/>
      <c r="E7" s="131"/>
      <c r="F7" s="290"/>
      <c r="G7" s="131"/>
      <c r="H7" s="131"/>
      <c r="I7" s="12" t="s">
        <v>22</v>
      </c>
      <c r="J7" s="277" t="s">
        <v>23</v>
      </c>
      <c r="K7" s="278"/>
      <c r="L7" s="12" t="s">
        <v>22</v>
      </c>
      <c r="M7" s="277" t="s">
        <v>23</v>
      </c>
      <c r="N7" s="278"/>
      <c r="O7" s="12" t="s">
        <v>22</v>
      </c>
      <c r="P7" s="277" t="s">
        <v>23</v>
      </c>
      <c r="Q7" s="278"/>
      <c r="R7" s="12" t="s">
        <v>22</v>
      </c>
      <c r="S7" s="277" t="s">
        <v>23</v>
      </c>
      <c r="T7" s="278"/>
      <c r="U7" s="12" t="s">
        <v>22</v>
      </c>
      <c r="V7" s="277" t="s">
        <v>23</v>
      </c>
      <c r="W7" s="278"/>
      <c r="X7" s="12" t="s">
        <v>22</v>
      </c>
      <c r="Y7" s="277" t="s">
        <v>23</v>
      </c>
      <c r="Z7" s="278"/>
      <c r="AA7" s="12" t="s">
        <v>22</v>
      </c>
      <c r="AB7" s="277" t="s">
        <v>23</v>
      </c>
      <c r="AC7" s="278"/>
      <c r="AD7" s="12" t="s">
        <v>22</v>
      </c>
      <c r="AE7" s="277" t="s">
        <v>23</v>
      </c>
      <c r="AF7" s="278"/>
      <c r="AG7" s="12" t="s">
        <v>22</v>
      </c>
      <c r="AH7" s="277" t="s">
        <v>23</v>
      </c>
      <c r="AI7" s="278"/>
      <c r="AJ7" s="12" t="s">
        <v>22</v>
      </c>
      <c r="AK7" s="277" t="s">
        <v>23</v>
      </c>
      <c r="AL7" s="278"/>
      <c r="AM7" s="12" t="s">
        <v>22</v>
      </c>
      <c r="AN7" s="277" t="s">
        <v>23</v>
      </c>
      <c r="AO7" s="278"/>
      <c r="AP7" s="12" t="s">
        <v>22</v>
      </c>
      <c r="AQ7" s="277" t="s">
        <v>23</v>
      </c>
      <c r="AR7" s="278"/>
      <c r="AS7" s="12" t="s">
        <v>22</v>
      </c>
      <c r="AT7" s="277" t="s">
        <v>23</v>
      </c>
      <c r="AU7" s="278"/>
    </row>
    <row r="8" spans="2:47" ht="18" customHeight="1">
      <c r="B8" s="279" t="s">
        <v>24</v>
      </c>
      <c r="C8" s="116">
        <v>1</v>
      </c>
      <c r="D8" s="271" t="s">
        <v>25</v>
      </c>
      <c r="E8" s="271" t="s">
        <v>298</v>
      </c>
      <c r="F8" s="229" t="s">
        <v>328</v>
      </c>
      <c r="G8" s="269" t="s">
        <v>27</v>
      </c>
      <c r="H8" s="270" t="s">
        <v>28</v>
      </c>
      <c r="I8" s="16">
        <v>0</v>
      </c>
      <c r="J8" s="161">
        <v>847</v>
      </c>
      <c r="K8" s="162"/>
      <c r="L8" s="16">
        <v>0</v>
      </c>
      <c r="M8" s="161">
        <v>888</v>
      </c>
      <c r="N8" s="162"/>
      <c r="O8" s="16"/>
      <c r="P8" s="161"/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>
      <c r="B9" s="280"/>
      <c r="C9" s="116"/>
      <c r="D9" s="271"/>
      <c r="E9" s="271"/>
      <c r="F9" s="104"/>
      <c r="G9" s="269"/>
      <c r="H9" s="270"/>
      <c r="I9" s="122">
        <f>(I8/J8)*100</f>
        <v>0</v>
      </c>
      <c r="J9" s="122"/>
      <c r="K9" s="122"/>
      <c r="L9" s="122">
        <f>(L8/M8)*100</f>
        <v>0</v>
      </c>
      <c r="M9" s="122"/>
      <c r="N9" s="122"/>
      <c r="O9" s="122" t="e">
        <f>(O8/P8)*100</f>
        <v>#DIV/0!</v>
      </c>
      <c r="P9" s="122"/>
      <c r="Q9" s="122"/>
      <c r="R9" s="122" t="e">
        <f>(R8/S8)*100</f>
        <v>#DIV/0!</v>
      </c>
      <c r="S9" s="122"/>
      <c r="T9" s="122"/>
      <c r="U9" s="122" t="e">
        <f>(U8/V8)*100</f>
        <v>#DIV/0!</v>
      </c>
      <c r="V9" s="122"/>
      <c r="W9" s="122"/>
      <c r="X9" s="122" t="e">
        <f>(X8/Y8)*100</f>
        <v>#DIV/0!</v>
      </c>
      <c r="Y9" s="122"/>
      <c r="Z9" s="122"/>
      <c r="AA9" s="122" t="e">
        <f>(AA8/AB8)*100</f>
        <v>#DIV/0!</v>
      </c>
      <c r="AB9" s="122"/>
      <c r="AC9" s="122"/>
      <c r="AD9" s="122" t="e">
        <f>(AD8/AE8)*100</f>
        <v>#DIV/0!</v>
      </c>
      <c r="AE9" s="122"/>
      <c r="AF9" s="122"/>
      <c r="AG9" s="122" t="e">
        <f>(AG8/AH8)*100</f>
        <v>#DIV/0!</v>
      </c>
      <c r="AH9" s="122"/>
      <c r="AI9" s="122"/>
      <c r="AJ9" s="122" t="e">
        <f>(AJ8/AK8)*100</f>
        <v>#DIV/0!</v>
      </c>
      <c r="AK9" s="122"/>
      <c r="AL9" s="122"/>
      <c r="AM9" s="122" t="e">
        <f>(AM8/AN8)*100</f>
        <v>#DIV/0!</v>
      </c>
      <c r="AN9" s="122"/>
      <c r="AO9" s="122"/>
      <c r="AP9" s="122" t="e">
        <f>(AP8/AQ8)*100</f>
        <v>#DIV/0!</v>
      </c>
      <c r="AQ9" s="122"/>
      <c r="AR9" s="122"/>
      <c r="AS9" s="122" t="e">
        <f>(AS8/AT8)*100</f>
        <v>#DIV/0!</v>
      </c>
      <c r="AT9" s="122"/>
      <c r="AU9" s="122"/>
    </row>
    <row r="10" spans="2:47" ht="18" customHeight="1">
      <c r="B10" s="280"/>
      <c r="C10" s="116">
        <v>2</v>
      </c>
      <c r="D10" s="271" t="s">
        <v>29</v>
      </c>
      <c r="E10" s="271" t="s">
        <v>299</v>
      </c>
      <c r="F10" s="104" t="s">
        <v>329</v>
      </c>
      <c r="G10" s="269" t="s">
        <v>27</v>
      </c>
      <c r="H10" s="270" t="s">
        <v>28</v>
      </c>
      <c r="I10" s="16">
        <v>0</v>
      </c>
      <c r="J10" s="161">
        <v>847</v>
      </c>
      <c r="K10" s="162"/>
      <c r="L10" s="16">
        <v>0</v>
      </c>
      <c r="M10" s="161">
        <v>888</v>
      </c>
      <c r="N10" s="162"/>
      <c r="O10" s="16"/>
      <c r="P10" s="161"/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>
      <c r="B11" s="280"/>
      <c r="C11" s="116"/>
      <c r="D11" s="271"/>
      <c r="E11" s="271"/>
      <c r="F11" s="104"/>
      <c r="G11" s="269"/>
      <c r="H11" s="270"/>
      <c r="I11" s="122">
        <f>(I10/J10)*100</f>
        <v>0</v>
      </c>
      <c r="J11" s="122"/>
      <c r="K11" s="122"/>
      <c r="L11" s="122">
        <f>(L10/M10)*100</f>
        <v>0</v>
      </c>
      <c r="M11" s="122"/>
      <c r="N11" s="122"/>
      <c r="O11" s="122" t="e">
        <f>(O10/P10)*100</f>
        <v>#DIV/0!</v>
      </c>
      <c r="P11" s="122"/>
      <c r="Q11" s="122"/>
      <c r="R11" s="122" t="e">
        <f>(R10/S10)*100</f>
        <v>#DIV/0!</v>
      </c>
      <c r="S11" s="122"/>
      <c r="T11" s="122"/>
      <c r="U11" s="122" t="e">
        <f>(U10/V10)*100</f>
        <v>#DIV/0!</v>
      </c>
      <c r="V11" s="122"/>
      <c r="W11" s="122"/>
      <c r="X11" s="122" t="e">
        <f>(X10/Y10)*100</f>
        <v>#DIV/0!</v>
      </c>
      <c r="Y11" s="122"/>
      <c r="Z11" s="122"/>
      <c r="AA11" s="122" t="e">
        <f>(AA10/AB10)*100</f>
        <v>#DIV/0!</v>
      </c>
      <c r="AB11" s="122"/>
      <c r="AC11" s="122"/>
      <c r="AD11" s="122" t="e">
        <f>(AD10/AE10)*100</f>
        <v>#DIV/0!</v>
      </c>
      <c r="AE11" s="122"/>
      <c r="AF11" s="122"/>
      <c r="AG11" s="122" t="e">
        <f>(AG10/AH10)*100</f>
        <v>#DIV/0!</v>
      </c>
      <c r="AH11" s="122"/>
      <c r="AI11" s="122"/>
      <c r="AJ11" s="122" t="e">
        <f>(AJ10/AK10)*100</f>
        <v>#DIV/0!</v>
      </c>
      <c r="AK11" s="122"/>
      <c r="AL11" s="122"/>
      <c r="AM11" s="122" t="e">
        <f>(AM10/AN10)*100</f>
        <v>#DIV/0!</v>
      </c>
      <c r="AN11" s="122"/>
      <c r="AO11" s="122"/>
      <c r="AP11" s="122" t="e">
        <f>(AP10/AQ10)*100</f>
        <v>#DIV/0!</v>
      </c>
      <c r="AQ11" s="122"/>
      <c r="AR11" s="122"/>
      <c r="AS11" s="122" t="e">
        <f>(AS10/AT10)*100</f>
        <v>#DIV/0!</v>
      </c>
      <c r="AT11" s="122"/>
      <c r="AU11" s="122"/>
    </row>
    <row r="12" spans="2:47" ht="18" customHeight="1">
      <c r="B12" s="280"/>
      <c r="C12" s="116">
        <v>3</v>
      </c>
      <c r="D12" s="271" t="s">
        <v>439</v>
      </c>
      <c r="E12" s="271" t="s">
        <v>440</v>
      </c>
      <c r="F12" s="110" t="s">
        <v>330</v>
      </c>
      <c r="G12" s="113"/>
      <c r="H12" s="270" t="s">
        <v>28</v>
      </c>
      <c r="I12" s="16">
        <v>5</v>
      </c>
      <c r="J12" s="161">
        <v>1356</v>
      </c>
      <c r="K12" s="162"/>
      <c r="L12" s="16">
        <v>0</v>
      </c>
      <c r="M12" s="161">
        <v>1426</v>
      </c>
      <c r="N12" s="162"/>
      <c r="O12" s="16"/>
      <c r="P12" s="161"/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>
      <c r="B13" s="280"/>
      <c r="C13" s="116"/>
      <c r="D13" s="271"/>
      <c r="E13" s="271"/>
      <c r="F13" s="110"/>
      <c r="G13" s="113"/>
      <c r="H13" s="270"/>
      <c r="I13" s="122">
        <f>(I12/J12)*1000</f>
        <v>3.6873156342182889</v>
      </c>
      <c r="J13" s="122"/>
      <c r="K13" s="122"/>
      <c r="L13" s="122">
        <f>(L12/M12)*1000</f>
        <v>0</v>
      </c>
      <c r="M13" s="122"/>
      <c r="N13" s="122"/>
      <c r="O13" s="122" t="e">
        <f>(O12/P12)*1000</f>
        <v>#DIV/0!</v>
      </c>
      <c r="P13" s="122"/>
      <c r="Q13" s="122"/>
      <c r="R13" s="122" t="e">
        <f>(R12/S12)*1000</f>
        <v>#DIV/0!</v>
      </c>
      <c r="S13" s="122"/>
      <c r="T13" s="122"/>
      <c r="U13" s="122" t="e">
        <f>(U12/V12)*1000</f>
        <v>#DIV/0!</v>
      </c>
      <c r="V13" s="122"/>
      <c r="W13" s="122"/>
      <c r="X13" s="122" t="e">
        <f>(X12/Y12)*1000</f>
        <v>#DIV/0!</v>
      </c>
      <c r="Y13" s="122"/>
      <c r="Z13" s="122"/>
      <c r="AA13" s="122" t="e">
        <f>(AA12/AB12)*1000</f>
        <v>#DIV/0!</v>
      </c>
      <c r="AB13" s="122"/>
      <c r="AC13" s="122"/>
      <c r="AD13" s="122" t="e">
        <f>(AD12/AE12)*1000</f>
        <v>#DIV/0!</v>
      </c>
      <c r="AE13" s="122"/>
      <c r="AF13" s="122"/>
      <c r="AG13" s="122" t="e">
        <f>(AG12/AH12)*1000</f>
        <v>#DIV/0!</v>
      </c>
      <c r="AH13" s="122"/>
      <c r="AI13" s="122"/>
      <c r="AJ13" s="122" t="e">
        <f>(AJ12/AK12)*1000</f>
        <v>#DIV/0!</v>
      </c>
      <c r="AK13" s="122"/>
      <c r="AL13" s="122"/>
      <c r="AM13" s="122" t="e">
        <f>(AM12/AN12)*1000</f>
        <v>#DIV/0!</v>
      </c>
      <c r="AN13" s="122"/>
      <c r="AO13" s="122"/>
      <c r="AP13" s="122" t="e">
        <f>(AP12/AQ12)*1000</f>
        <v>#DIV/0!</v>
      </c>
      <c r="AQ13" s="122"/>
      <c r="AR13" s="122"/>
      <c r="AS13" s="122" t="e">
        <f>(AS12/AT12)*1000</f>
        <v>#DIV/0!</v>
      </c>
      <c r="AT13" s="122"/>
      <c r="AU13" s="122"/>
    </row>
    <row r="14" spans="2:47" ht="18" customHeight="1">
      <c r="B14" s="280"/>
      <c r="C14" s="116">
        <v>4</v>
      </c>
      <c r="D14" s="271" t="s">
        <v>441</v>
      </c>
      <c r="E14" s="271" t="s">
        <v>442</v>
      </c>
      <c r="F14" s="110" t="s">
        <v>339</v>
      </c>
      <c r="G14" s="113"/>
      <c r="H14" s="270" t="s">
        <v>28</v>
      </c>
      <c r="I14" s="16">
        <v>5</v>
      </c>
      <c r="J14" s="161">
        <v>358</v>
      </c>
      <c r="K14" s="162"/>
      <c r="L14" s="16">
        <v>3</v>
      </c>
      <c r="M14" s="161">
        <v>375</v>
      </c>
      <c r="N14" s="162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>
      <c r="B15" s="280"/>
      <c r="C15" s="116"/>
      <c r="D15" s="271"/>
      <c r="E15" s="271"/>
      <c r="F15" s="110"/>
      <c r="G15" s="113"/>
      <c r="H15" s="270"/>
      <c r="I15" s="276">
        <f>(I14/J14)*1000</f>
        <v>13.966480446927374</v>
      </c>
      <c r="J15" s="276"/>
      <c r="K15" s="276"/>
      <c r="L15" s="276">
        <f>(L14/M14)*1000</f>
        <v>8</v>
      </c>
      <c r="M15" s="276"/>
      <c r="N15" s="276"/>
      <c r="O15" s="276" t="e">
        <f>(O14/P14)*1000</f>
        <v>#DIV/0!</v>
      </c>
      <c r="P15" s="276"/>
      <c r="Q15" s="276"/>
      <c r="R15" s="276" t="e">
        <f>(R14/S14)*1000</f>
        <v>#DIV/0!</v>
      </c>
      <c r="S15" s="276"/>
      <c r="T15" s="276"/>
      <c r="U15" s="276" t="e">
        <f>(U14/V14)*1000</f>
        <v>#DIV/0!</v>
      </c>
      <c r="V15" s="276"/>
      <c r="W15" s="276"/>
      <c r="X15" s="276" t="e">
        <f>(X14/Y14)*1000</f>
        <v>#DIV/0!</v>
      </c>
      <c r="Y15" s="276"/>
      <c r="Z15" s="276"/>
      <c r="AA15" s="276" t="e">
        <f>(AA14/AB14)*1000</f>
        <v>#DIV/0!</v>
      </c>
      <c r="AB15" s="276"/>
      <c r="AC15" s="276"/>
      <c r="AD15" s="276" t="e">
        <f>(AD14/AE14)*1000</f>
        <v>#DIV/0!</v>
      </c>
      <c r="AE15" s="276"/>
      <c r="AF15" s="276"/>
      <c r="AG15" s="276" t="e">
        <f>(AG14/AH14)*1000</f>
        <v>#DIV/0!</v>
      </c>
      <c r="AH15" s="276"/>
      <c r="AI15" s="276"/>
      <c r="AJ15" s="276" t="e">
        <f>(AJ14/AK14)*1000</f>
        <v>#DIV/0!</v>
      </c>
      <c r="AK15" s="276"/>
      <c r="AL15" s="276"/>
      <c r="AM15" s="276" t="e">
        <f>(AM14/AN14)*1000</f>
        <v>#DIV/0!</v>
      </c>
      <c r="AN15" s="276"/>
      <c r="AO15" s="276"/>
      <c r="AP15" s="276" t="e">
        <f>(AP14/AQ14)*1000</f>
        <v>#DIV/0!</v>
      </c>
      <c r="AQ15" s="276"/>
      <c r="AR15" s="276"/>
      <c r="AS15" s="276" t="e">
        <f>(AS14/AT14)*1000</f>
        <v>#DIV/0!</v>
      </c>
      <c r="AT15" s="276"/>
      <c r="AU15" s="276"/>
    </row>
    <row r="16" spans="2:47" ht="18" customHeight="1">
      <c r="B16" s="280"/>
      <c r="C16" s="116">
        <v>5</v>
      </c>
      <c r="D16" s="271" t="s">
        <v>36</v>
      </c>
      <c r="E16" s="271" t="s">
        <v>37</v>
      </c>
      <c r="F16" s="104" t="s">
        <v>331</v>
      </c>
      <c r="G16" s="275" t="s">
        <v>55</v>
      </c>
      <c r="H16" s="270" t="s">
        <v>38</v>
      </c>
      <c r="I16" s="16">
        <v>2</v>
      </c>
      <c r="J16" s="161">
        <v>847</v>
      </c>
      <c r="K16" s="162"/>
      <c r="L16" s="16">
        <v>2</v>
      </c>
      <c r="M16" s="161">
        <v>888</v>
      </c>
      <c r="N16" s="162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>
      <c r="B17" s="280"/>
      <c r="C17" s="116"/>
      <c r="D17" s="271"/>
      <c r="E17" s="271"/>
      <c r="F17" s="104"/>
      <c r="G17" s="275"/>
      <c r="H17" s="270"/>
      <c r="I17" s="122">
        <f>(I16/J16)*100</f>
        <v>0.23612750885478156</v>
      </c>
      <c r="J17" s="122"/>
      <c r="K17" s="122"/>
      <c r="L17" s="122">
        <f>(L16/M16)*100</f>
        <v>0.22522522522522523</v>
      </c>
      <c r="M17" s="122"/>
      <c r="N17" s="122"/>
      <c r="O17" s="122" t="e">
        <f>(O16/P16)*100</f>
        <v>#DIV/0!</v>
      </c>
      <c r="P17" s="122"/>
      <c r="Q17" s="122"/>
      <c r="R17" s="122" t="e">
        <f>(R16/S16)*100</f>
        <v>#DIV/0!</v>
      </c>
      <c r="S17" s="122"/>
      <c r="T17" s="122"/>
      <c r="U17" s="122" t="e">
        <f>(U16/V16)*100</f>
        <v>#DIV/0!</v>
      </c>
      <c r="V17" s="122"/>
      <c r="W17" s="122"/>
      <c r="X17" s="122" t="e">
        <f>(X16/Y16)*100</f>
        <v>#DIV/0!</v>
      </c>
      <c r="Y17" s="122"/>
      <c r="Z17" s="122"/>
      <c r="AA17" s="122" t="e">
        <f>(AA16/AB16)*100</f>
        <v>#DIV/0!</v>
      </c>
      <c r="AB17" s="122"/>
      <c r="AC17" s="122"/>
      <c r="AD17" s="122" t="e">
        <f>(AD16/AE16)*100</f>
        <v>#DIV/0!</v>
      </c>
      <c r="AE17" s="122"/>
      <c r="AF17" s="122"/>
      <c r="AG17" s="122" t="e">
        <f>(AG16/AH16)*100</f>
        <v>#DIV/0!</v>
      </c>
      <c r="AH17" s="122"/>
      <c r="AI17" s="122"/>
      <c r="AJ17" s="122" t="e">
        <f>(AJ16/AK16)*100</f>
        <v>#DIV/0!</v>
      </c>
      <c r="AK17" s="122"/>
      <c r="AL17" s="122"/>
      <c r="AM17" s="122" t="e">
        <f>(AM16/AN16)*100</f>
        <v>#DIV/0!</v>
      </c>
      <c r="AN17" s="122"/>
      <c r="AO17" s="122"/>
      <c r="AP17" s="122" t="e">
        <f>(AP16/AQ16)*100</f>
        <v>#DIV/0!</v>
      </c>
      <c r="AQ17" s="122"/>
      <c r="AR17" s="122"/>
      <c r="AS17" s="122" t="e">
        <f>(AS16/AT16)*100</f>
        <v>#DIV/0!</v>
      </c>
      <c r="AT17" s="122"/>
      <c r="AU17" s="122"/>
    </row>
    <row r="18" spans="2:47" ht="18" customHeight="1">
      <c r="B18" s="280"/>
      <c r="C18" s="116">
        <v>6</v>
      </c>
      <c r="D18" s="271" t="s">
        <v>39</v>
      </c>
      <c r="E18" s="271" t="s">
        <v>40</v>
      </c>
      <c r="F18" s="237" t="s">
        <v>332</v>
      </c>
      <c r="G18" s="275" t="s">
        <v>326</v>
      </c>
      <c r="H18" s="270" t="s">
        <v>38</v>
      </c>
      <c r="I18" s="16">
        <v>0</v>
      </c>
      <c r="J18" s="161">
        <v>847</v>
      </c>
      <c r="K18" s="162"/>
      <c r="L18" s="16">
        <v>0</v>
      </c>
      <c r="M18" s="161">
        <v>888</v>
      </c>
      <c r="N18" s="162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>
      <c r="B19" s="280"/>
      <c r="C19" s="116"/>
      <c r="D19" s="271"/>
      <c r="E19" s="271"/>
      <c r="F19" s="237"/>
      <c r="G19" s="275"/>
      <c r="H19" s="270"/>
      <c r="I19" s="122">
        <f>(I18/J18)*100</f>
        <v>0</v>
      </c>
      <c r="J19" s="122"/>
      <c r="K19" s="122"/>
      <c r="L19" s="122">
        <f>(L18/M18)*100</f>
        <v>0</v>
      </c>
      <c r="M19" s="122"/>
      <c r="N19" s="122"/>
      <c r="O19" s="122" t="e">
        <f>(O18/P18)*100</f>
        <v>#DIV/0!</v>
      </c>
      <c r="P19" s="122"/>
      <c r="Q19" s="122"/>
      <c r="R19" s="122" t="e">
        <f>(R18/S18)*100</f>
        <v>#DIV/0!</v>
      </c>
      <c r="S19" s="122"/>
      <c r="T19" s="122"/>
      <c r="U19" s="122" t="e">
        <f>(U18/V18)*100</f>
        <v>#DIV/0!</v>
      </c>
      <c r="V19" s="122"/>
      <c r="W19" s="122"/>
      <c r="X19" s="122" t="e">
        <f>(X18/Y18)*100</f>
        <v>#DIV/0!</v>
      </c>
      <c r="Y19" s="122"/>
      <c r="Z19" s="122"/>
      <c r="AA19" s="122" t="e">
        <f>(AA18/AB18)*100</f>
        <v>#DIV/0!</v>
      </c>
      <c r="AB19" s="122"/>
      <c r="AC19" s="122"/>
      <c r="AD19" s="122" t="e">
        <f>(AD18/AE18)*100</f>
        <v>#DIV/0!</v>
      </c>
      <c r="AE19" s="122"/>
      <c r="AF19" s="122"/>
      <c r="AG19" s="122" t="e">
        <f>(AG18/AH18)*100</f>
        <v>#DIV/0!</v>
      </c>
      <c r="AH19" s="122"/>
      <c r="AI19" s="122"/>
      <c r="AJ19" s="122" t="e">
        <f>(AJ18/AK18)*100</f>
        <v>#DIV/0!</v>
      </c>
      <c r="AK19" s="122"/>
      <c r="AL19" s="122"/>
      <c r="AM19" s="122" t="e">
        <f>(AM18/AN18)*100</f>
        <v>#DIV/0!</v>
      </c>
      <c r="AN19" s="122"/>
      <c r="AO19" s="122"/>
      <c r="AP19" s="122" t="e">
        <f>(AP18/AQ18)*100</f>
        <v>#DIV/0!</v>
      </c>
      <c r="AQ19" s="122"/>
      <c r="AR19" s="122"/>
      <c r="AS19" s="122" t="e">
        <f>(AS18/AT18)*100</f>
        <v>#DIV/0!</v>
      </c>
      <c r="AT19" s="122"/>
      <c r="AU19" s="122"/>
    </row>
    <row r="20" spans="2:47" ht="18" customHeight="1">
      <c r="B20" s="280"/>
      <c r="C20" s="116">
        <v>7</v>
      </c>
      <c r="D20" s="271" t="s">
        <v>41</v>
      </c>
      <c r="E20" s="271" t="s">
        <v>42</v>
      </c>
      <c r="F20" s="237" t="s">
        <v>333</v>
      </c>
      <c r="G20" s="269" t="s">
        <v>281</v>
      </c>
      <c r="H20" s="270" t="s">
        <v>38</v>
      </c>
      <c r="I20" s="16">
        <v>0</v>
      </c>
      <c r="J20" s="161">
        <v>847</v>
      </c>
      <c r="K20" s="162"/>
      <c r="L20" s="16">
        <v>1</v>
      </c>
      <c r="M20" s="161">
        <v>888</v>
      </c>
      <c r="N20" s="162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>
      <c r="B21" s="280"/>
      <c r="C21" s="116"/>
      <c r="D21" s="271"/>
      <c r="E21" s="271"/>
      <c r="F21" s="239"/>
      <c r="G21" s="269"/>
      <c r="H21" s="270"/>
      <c r="I21" s="122">
        <f>(I20/J20)*100</f>
        <v>0</v>
      </c>
      <c r="J21" s="122"/>
      <c r="K21" s="122"/>
      <c r="L21" s="122">
        <f>(L20/M20)*100</f>
        <v>0.11261261261261261</v>
      </c>
      <c r="M21" s="122"/>
      <c r="N21" s="122"/>
      <c r="O21" s="122" t="e">
        <f>(O20/P20)*100</f>
        <v>#DIV/0!</v>
      </c>
      <c r="P21" s="122"/>
      <c r="Q21" s="122"/>
      <c r="R21" s="122" t="e">
        <f>(R20/S20)*100</f>
        <v>#DIV/0!</v>
      </c>
      <c r="S21" s="122"/>
      <c r="T21" s="122"/>
      <c r="U21" s="122" t="e">
        <f>(U20/V20)*100</f>
        <v>#DIV/0!</v>
      </c>
      <c r="V21" s="122"/>
      <c r="W21" s="122"/>
      <c r="X21" s="122" t="e">
        <f>(X20/Y20)*100</f>
        <v>#DIV/0!</v>
      </c>
      <c r="Y21" s="122"/>
      <c r="Z21" s="122"/>
      <c r="AA21" s="122" t="e">
        <f>(AA20/AB20)*100</f>
        <v>#DIV/0!</v>
      </c>
      <c r="AB21" s="122"/>
      <c r="AC21" s="122"/>
      <c r="AD21" s="122" t="e">
        <f>(AD20/AE20)*100</f>
        <v>#DIV/0!</v>
      </c>
      <c r="AE21" s="122"/>
      <c r="AF21" s="122"/>
      <c r="AG21" s="122" t="e">
        <f>(AG20/AH20)*100</f>
        <v>#DIV/0!</v>
      </c>
      <c r="AH21" s="122"/>
      <c r="AI21" s="122"/>
      <c r="AJ21" s="122" t="e">
        <f>(AJ20/AK20)*100</f>
        <v>#DIV/0!</v>
      </c>
      <c r="AK21" s="122"/>
      <c r="AL21" s="122"/>
      <c r="AM21" s="122" t="e">
        <f>(AM20/AN20)*100</f>
        <v>#DIV/0!</v>
      </c>
      <c r="AN21" s="122"/>
      <c r="AO21" s="122"/>
      <c r="AP21" s="122" t="e">
        <f>(AP20/AQ20)*100</f>
        <v>#DIV/0!</v>
      </c>
      <c r="AQ21" s="122"/>
      <c r="AR21" s="122"/>
      <c r="AS21" s="122" t="e">
        <f>(AS20/AT20)*100</f>
        <v>#DIV/0!</v>
      </c>
      <c r="AT21" s="122"/>
      <c r="AU21" s="122"/>
    </row>
    <row r="22" spans="2:47" ht="18" customHeight="1">
      <c r="B22" s="280"/>
      <c r="C22" s="116">
        <v>8</v>
      </c>
      <c r="D22" s="110" t="s">
        <v>43</v>
      </c>
      <c r="E22" s="110" t="s">
        <v>44</v>
      </c>
      <c r="F22" s="249" t="s">
        <v>334</v>
      </c>
      <c r="G22" s="73" t="s">
        <v>292</v>
      </c>
      <c r="H22" s="221" t="s">
        <v>28</v>
      </c>
      <c r="I22" s="16">
        <v>13</v>
      </c>
      <c r="J22" s="161">
        <v>847</v>
      </c>
      <c r="K22" s="162"/>
      <c r="L22" s="16">
        <v>14</v>
      </c>
      <c r="M22" s="161">
        <v>888</v>
      </c>
      <c r="N22" s="162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>
      <c r="B23" s="280"/>
      <c r="C23" s="116"/>
      <c r="D23" s="110"/>
      <c r="E23" s="110"/>
      <c r="F23" s="110"/>
      <c r="G23" s="73"/>
      <c r="H23" s="221"/>
      <c r="I23" s="122">
        <f>(I22/J22)*100</f>
        <v>1.5348288075560803</v>
      </c>
      <c r="J23" s="122"/>
      <c r="K23" s="122"/>
      <c r="L23" s="122">
        <f>(L22/M22)*100</f>
        <v>1.5765765765765765</v>
      </c>
      <c r="M23" s="122"/>
      <c r="N23" s="122"/>
      <c r="O23" s="122" t="e">
        <f>(O22/P22)*100</f>
        <v>#DIV/0!</v>
      </c>
      <c r="P23" s="122"/>
      <c r="Q23" s="122"/>
      <c r="R23" s="122" t="e">
        <f>(R22/S22)*100</f>
        <v>#DIV/0!</v>
      </c>
      <c r="S23" s="122"/>
      <c r="T23" s="122"/>
      <c r="U23" s="122" t="e">
        <f>(U22/V22)*100</f>
        <v>#DIV/0!</v>
      </c>
      <c r="V23" s="122"/>
      <c r="W23" s="122"/>
      <c r="X23" s="122" t="e">
        <f>(X22/Y22)*100</f>
        <v>#DIV/0!</v>
      </c>
      <c r="Y23" s="122"/>
      <c r="Z23" s="122"/>
      <c r="AA23" s="122" t="e">
        <f>(AA22/AB22)*100</f>
        <v>#DIV/0!</v>
      </c>
      <c r="AB23" s="122"/>
      <c r="AC23" s="122"/>
      <c r="AD23" s="122" t="e">
        <f>(AD22/AE22)*100</f>
        <v>#DIV/0!</v>
      </c>
      <c r="AE23" s="122"/>
      <c r="AF23" s="122"/>
      <c r="AG23" s="122" t="e">
        <f>(AG22/AH22)*100</f>
        <v>#DIV/0!</v>
      </c>
      <c r="AH23" s="122"/>
      <c r="AI23" s="122"/>
      <c r="AJ23" s="122" t="e">
        <f>(AJ22/AK22)*100</f>
        <v>#DIV/0!</v>
      </c>
      <c r="AK23" s="122"/>
      <c r="AL23" s="122"/>
      <c r="AM23" s="122" t="e">
        <f>(AM22/AN22)*100</f>
        <v>#DIV/0!</v>
      </c>
      <c r="AN23" s="122"/>
      <c r="AO23" s="122"/>
      <c r="AP23" s="122" t="e">
        <f>(AP22/AQ22)*100</f>
        <v>#DIV/0!</v>
      </c>
      <c r="AQ23" s="122"/>
      <c r="AR23" s="122"/>
      <c r="AS23" s="122" t="e">
        <f>(AS22/AT22)*100</f>
        <v>#DIV/0!</v>
      </c>
      <c r="AT23" s="122"/>
      <c r="AU23" s="122"/>
    </row>
    <row r="24" spans="2:47" ht="18" customHeight="1">
      <c r="B24" s="280"/>
      <c r="C24" s="116">
        <v>9</v>
      </c>
      <c r="D24" s="271" t="s">
        <v>443</v>
      </c>
      <c r="E24" s="271" t="s">
        <v>444</v>
      </c>
      <c r="F24" s="104" t="s">
        <v>335</v>
      </c>
      <c r="G24" s="113"/>
      <c r="H24" s="270" t="s">
        <v>28</v>
      </c>
      <c r="I24" s="16">
        <v>0</v>
      </c>
      <c r="J24" s="161">
        <v>476</v>
      </c>
      <c r="K24" s="162"/>
      <c r="L24" s="16">
        <v>2</v>
      </c>
      <c r="M24" s="161">
        <v>537</v>
      </c>
      <c r="N24" s="162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>
      <c r="B25" s="280"/>
      <c r="C25" s="116"/>
      <c r="D25" s="271"/>
      <c r="E25" s="271"/>
      <c r="F25" s="104"/>
      <c r="G25" s="113"/>
      <c r="H25" s="270"/>
      <c r="I25" s="122">
        <f>(I24/J24)*1000</f>
        <v>0</v>
      </c>
      <c r="J25" s="122"/>
      <c r="K25" s="122"/>
      <c r="L25" s="122">
        <f>(L24/M24)*1000</f>
        <v>3.7243947858472999</v>
      </c>
      <c r="M25" s="122"/>
      <c r="N25" s="122"/>
      <c r="O25" s="122" t="e">
        <f>(O24/P24)*1000</f>
        <v>#DIV/0!</v>
      </c>
      <c r="P25" s="122"/>
      <c r="Q25" s="122"/>
      <c r="R25" s="122" t="e">
        <f>(R24/S24)*1000</f>
        <v>#DIV/0!</v>
      </c>
      <c r="S25" s="122"/>
      <c r="T25" s="122"/>
      <c r="U25" s="122" t="e">
        <f>(U24/V24)*1000</f>
        <v>#DIV/0!</v>
      </c>
      <c r="V25" s="122"/>
      <c r="W25" s="122"/>
      <c r="X25" s="122" t="e">
        <f>(X24/Y24)*1000</f>
        <v>#DIV/0!</v>
      </c>
      <c r="Y25" s="122"/>
      <c r="Z25" s="122"/>
      <c r="AA25" s="122" t="e">
        <f>(AA24/AB24)*1000</f>
        <v>#DIV/0!</v>
      </c>
      <c r="AB25" s="122"/>
      <c r="AC25" s="122"/>
      <c r="AD25" s="122" t="e">
        <f>(AD24/AE24)*1000</f>
        <v>#DIV/0!</v>
      </c>
      <c r="AE25" s="122"/>
      <c r="AF25" s="122"/>
      <c r="AG25" s="122" t="e">
        <f>(AG24/AH24)*1000</f>
        <v>#DIV/0!</v>
      </c>
      <c r="AH25" s="122"/>
      <c r="AI25" s="122"/>
      <c r="AJ25" s="122" t="e">
        <f>(AJ24/AK24)*1000</f>
        <v>#DIV/0!</v>
      </c>
      <c r="AK25" s="122"/>
      <c r="AL25" s="122"/>
      <c r="AM25" s="122" t="e">
        <f>(AM24/AN24)*1000</f>
        <v>#DIV/0!</v>
      </c>
      <c r="AN25" s="122"/>
      <c r="AO25" s="122"/>
      <c r="AP25" s="122" t="e">
        <f>(AP24/AQ24)*1000</f>
        <v>#DIV/0!</v>
      </c>
      <c r="AQ25" s="122"/>
      <c r="AR25" s="122"/>
      <c r="AS25" s="122" t="e">
        <f>(AS24/AT24)*1000</f>
        <v>#DIV/0!</v>
      </c>
      <c r="AT25" s="122"/>
      <c r="AU25" s="122"/>
    </row>
    <row r="26" spans="2:47" ht="18" customHeight="1">
      <c r="B26" s="280"/>
      <c r="C26" s="116">
        <v>10</v>
      </c>
      <c r="D26" s="271" t="s">
        <v>437</v>
      </c>
      <c r="E26" s="271" t="s">
        <v>438</v>
      </c>
      <c r="F26" s="237" t="s">
        <v>336</v>
      </c>
      <c r="G26" s="113"/>
      <c r="H26" s="270" t="s">
        <v>28</v>
      </c>
      <c r="I26" s="16">
        <v>1</v>
      </c>
      <c r="J26" s="161">
        <v>194</v>
      </c>
      <c r="K26" s="162"/>
      <c r="L26" s="16">
        <v>2</v>
      </c>
      <c r="M26" s="161">
        <v>726</v>
      </c>
      <c r="N26" s="162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>
      <c r="B27" s="280"/>
      <c r="C27" s="116"/>
      <c r="D27" s="271"/>
      <c r="E27" s="271"/>
      <c r="F27" s="237"/>
      <c r="G27" s="113"/>
      <c r="H27" s="270"/>
      <c r="I27" s="122">
        <f>(I26/J26)*1000</f>
        <v>5.1546391752577323</v>
      </c>
      <c r="J27" s="122"/>
      <c r="K27" s="122"/>
      <c r="L27" s="122">
        <f>(L26/M26)*1000</f>
        <v>2.7548209366391188</v>
      </c>
      <c r="M27" s="122"/>
      <c r="N27" s="122"/>
      <c r="O27" s="122" t="e">
        <f>(O26/P26)*1000</f>
        <v>#DIV/0!</v>
      </c>
      <c r="P27" s="122"/>
      <c r="Q27" s="122"/>
      <c r="R27" s="122" t="e">
        <f>(R26/S26)*1000</f>
        <v>#DIV/0!</v>
      </c>
      <c r="S27" s="122"/>
      <c r="T27" s="122"/>
      <c r="U27" s="122" t="e">
        <f>(U26/V26)*1000</f>
        <v>#DIV/0!</v>
      </c>
      <c r="V27" s="122"/>
      <c r="W27" s="122"/>
      <c r="X27" s="122" t="e">
        <f>(X26/Y26)*1000</f>
        <v>#DIV/0!</v>
      </c>
      <c r="Y27" s="122"/>
      <c r="Z27" s="122"/>
      <c r="AA27" s="122" t="e">
        <f>(AA26/AB26)*1000</f>
        <v>#DIV/0!</v>
      </c>
      <c r="AB27" s="122"/>
      <c r="AC27" s="122"/>
      <c r="AD27" s="122" t="e">
        <f>(AD26/AE26)*1000</f>
        <v>#DIV/0!</v>
      </c>
      <c r="AE27" s="122"/>
      <c r="AF27" s="122"/>
      <c r="AG27" s="122" t="e">
        <f>(AG26/AH26)*1000</f>
        <v>#DIV/0!</v>
      </c>
      <c r="AH27" s="122"/>
      <c r="AI27" s="122"/>
      <c r="AJ27" s="122" t="e">
        <f>(AJ26/AK26)*1000</f>
        <v>#DIV/0!</v>
      </c>
      <c r="AK27" s="122"/>
      <c r="AL27" s="122"/>
      <c r="AM27" s="122" t="e">
        <f>(AM26/AN26)*1000</f>
        <v>#DIV/0!</v>
      </c>
      <c r="AN27" s="122"/>
      <c r="AO27" s="122"/>
      <c r="AP27" s="122" t="e">
        <f>(AP26/AQ26)*1000</f>
        <v>#DIV/0!</v>
      </c>
      <c r="AQ27" s="122"/>
      <c r="AR27" s="122"/>
      <c r="AS27" s="122" t="e">
        <f>(AS26/AT26)*1000</f>
        <v>#DIV/0!</v>
      </c>
      <c r="AT27" s="122"/>
      <c r="AU27" s="122"/>
    </row>
    <row r="28" spans="2:47" ht="18" customHeight="1">
      <c r="B28" s="280"/>
      <c r="C28" s="116">
        <v>11</v>
      </c>
      <c r="D28" s="271" t="s">
        <v>293</v>
      </c>
      <c r="E28" s="271" t="s">
        <v>291</v>
      </c>
      <c r="F28" s="110" t="s">
        <v>337</v>
      </c>
      <c r="G28" s="269" t="s">
        <v>48</v>
      </c>
      <c r="H28" s="270" t="s">
        <v>28</v>
      </c>
      <c r="I28" s="16">
        <v>0</v>
      </c>
      <c r="J28" s="161">
        <v>847</v>
      </c>
      <c r="K28" s="162"/>
      <c r="L28" s="16">
        <v>0</v>
      </c>
      <c r="M28" s="161">
        <v>888</v>
      </c>
      <c r="N28" s="162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>
      <c r="B29" s="280"/>
      <c r="C29" s="116"/>
      <c r="D29" s="271"/>
      <c r="E29" s="271"/>
      <c r="F29" s="110"/>
      <c r="G29" s="269"/>
      <c r="H29" s="270"/>
      <c r="I29" s="122">
        <f>(I28/J28)*100</f>
        <v>0</v>
      </c>
      <c r="J29" s="122"/>
      <c r="K29" s="122"/>
      <c r="L29" s="122">
        <f>(L28/M28)*100</f>
        <v>0</v>
      </c>
      <c r="M29" s="122"/>
      <c r="N29" s="122"/>
      <c r="O29" s="122" t="e">
        <f>(O28/P28)*100</f>
        <v>#DIV/0!</v>
      </c>
      <c r="P29" s="122"/>
      <c r="Q29" s="122"/>
      <c r="R29" s="122" t="e">
        <f>(R28/S28)*100</f>
        <v>#DIV/0!</v>
      </c>
      <c r="S29" s="122"/>
      <c r="T29" s="122"/>
      <c r="U29" s="122" t="e">
        <f>(U28/V28)*100</f>
        <v>#DIV/0!</v>
      </c>
      <c r="V29" s="122"/>
      <c r="W29" s="122"/>
      <c r="X29" s="122" t="e">
        <f>(X28/Y28)*100</f>
        <v>#DIV/0!</v>
      </c>
      <c r="Y29" s="122"/>
      <c r="Z29" s="122"/>
      <c r="AA29" s="122" t="e">
        <f>(AA28/AB28)*100</f>
        <v>#DIV/0!</v>
      </c>
      <c r="AB29" s="122"/>
      <c r="AC29" s="122"/>
      <c r="AD29" s="122" t="e">
        <f>(AD28/AE28)*100</f>
        <v>#DIV/0!</v>
      </c>
      <c r="AE29" s="122"/>
      <c r="AF29" s="122"/>
      <c r="AG29" s="122" t="e">
        <f>(AG28/AH28)*100</f>
        <v>#DIV/0!</v>
      </c>
      <c r="AH29" s="122"/>
      <c r="AI29" s="122"/>
      <c r="AJ29" s="122" t="e">
        <f>(AJ28/AK28)*100</f>
        <v>#DIV/0!</v>
      </c>
      <c r="AK29" s="122"/>
      <c r="AL29" s="122"/>
      <c r="AM29" s="122" t="e">
        <f>(AM28/AN28)*100</f>
        <v>#DIV/0!</v>
      </c>
      <c r="AN29" s="122"/>
      <c r="AO29" s="122"/>
      <c r="AP29" s="122" t="e">
        <f>(AP28/AQ28)*100</f>
        <v>#DIV/0!</v>
      </c>
      <c r="AQ29" s="122"/>
      <c r="AR29" s="122"/>
      <c r="AS29" s="122" t="e">
        <f>(AS28/AT28)*100</f>
        <v>#DIV/0!</v>
      </c>
      <c r="AT29" s="122"/>
      <c r="AU29" s="122"/>
    </row>
    <row r="30" spans="2:47" ht="18" customHeight="1">
      <c r="B30" s="280"/>
      <c r="C30" s="116">
        <v>12</v>
      </c>
      <c r="D30" s="271" t="s">
        <v>294</v>
      </c>
      <c r="E30" s="272" t="s">
        <v>325</v>
      </c>
      <c r="F30" s="110" t="s">
        <v>340</v>
      </c>
      <c r="G30" s="274">
        <v>0.95</v>
      </c>
      <c r="H30" s="270" t="s">
        <v>28</v>
      </c>
      <c r="I30" s="16">
        <v>0</v>
      </c>
      <c r="J30" s="161">
        <v>847</v>
      </c>
      <c r="K30" s="162"/>
      <c r="L30" s="16">
        <v>0</v>
      </c>
      <c r="M30" s="161">
        <v>888</v>
      </c>
      <c r="N30" s="162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>
      <c r="B31" s="280"/>
      <c r="C31" s="116"/>
      <c r="D31" s="271"/>
      <c r="E31" s="273"/>
      <c r="F31" s="110"/>
      <c r="G31" s="275"/>
      <c r="H31" s="270"/>
      <c r="I31" s="122">
        <f>(I30/J30)*100</f>
        <v>0</v>
      </c>
      <c r="J31" s="122"/>
      <c r="K31" s="122"/>
      <c r="L31" s="122">
        <f>(L30/M30)*100</f>
        <v>0</v>
      </c>
      <c r="M31" s="122"/>
      <c r="N31" s="122"/>
      <c r="O31" s="122" t="e">
        <f>(O30/P30)*100</f>
        <v>#DIV/0!</v>
      </c>
      <c r="P31" s="122"/>
      <c r="Q31" s="122"/>
      <c r="R31" s="122" t="e">
        <f>(R30/S30)*100</f>
        <v>#DIV/0!</v>
      </c>
      <c r="S31" s="122"/>
      <c r="T31" s="122"/>
      <c r="U31" s="122" t="e">
        <f>(U30/V30)*100</f>
        <v>#DIV/0!</v>
      </c>
      <c r="V31" s="122"/>
      <c r="W31" s="122"/>
      <c r="X31" s="122" t="e">
        <f>(X30/Y30)*100</f>
        <v>#DIV/0!</v>
      </c>
      <c r="Y31" s="122"/>
      <c r="Z31" s="122"/>
      <c r="AA31" s="122" t="e">
        <f>(AA30/AB30)*100</f>
        <v>#DIV/0!</v>
      </c>
      <c r="AB31" s="122"/>
      <c r="AC31" s="122"/>
      <c r="AD31" s="122" t="e">
        <f>(AD30/AE30)*100</f>
        <v>#DIV/0!</v>
      </c>
      <c r="AE31" s="122"/>
      <c r="AF31" s="122"/>
      <c r="AG31" s="122" t="e">
        <f>(AG30/AH30)*100</f>
        <v>#DIV/0!</v>
      </c>
      <c r="AH31" s="122"/>
      <c r="AI31" s="122"/>
      <c r="AJ31" s="122" t="e">
        <f>(AJ30/AK30)*100</f>
        <v>#DIV/0!</v>
      </c>
      <c r="AK31" s="122"/>
      <c r="AL31" s="122"/>
      <c r="AM31" s="122" t="e">
        <f>(AM30/AN30)*100</f>
        <v>#DIV/0!</v>
      </c>
      <c r="AN31" s="122"/>
      <c r="AO31" s="122"/>
      <c r="AP31" s="122" t="e">
        <f>(AP30/AQ30)*100</f>
        <v>#DIV/0!</v>
      </c>
      <c r="AQ31" s="122"/>
      <c r="AR31" s="122"/>
      <c r="AS31" s="122" t="e">
        <f>(AS30/AT30)*100</f>
        <v>#DIV/0!</v>
      </c>
      <c r="AT31" s="122"/>
      <c r="AU31" s="122"/>
    </row>
    <row r="32" spans="2:47" ht="18" customHeight="1">
      <c r="B32" s="280"/>
      <c r="C32" s="116">
        <v>13</v>
      </c>
      <c r="D32" s="267" t="s">
        <v>297</v>
      </c>
      <c r="E32" s="267" t="s">
        <v>295</v>
      </c>
      <c r="F32" s="110" t="s">
        <v>409</v>
      </c>
      <c r="G32" s="269" t="s">
        <v>296</v>
      </c>
      <c r="H32" s="270" t="s">
        <v>28</v>
      </c>
      <c r="I32" s="16">
        <v>0</v>
      </c>
      <c r="J32" s="161">
        <v>0</v>
      </c>
      <c r="K32" s="162"/>
      <c r="L32" s="16">
        <v>0</v>
      </c>
      <c r="M32" s="161">
        <v>0</v>
      </c>
      <c r="N32" s="162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>
      <c r="B33" s="280"/>
      <c r="C33" s="116"/>
      <c r="D33" s="268"/>
      <c r="E33" s="268"/>
      <c r="F33" s="110"/>
      <c r="G33" s="269"/>
      <c r="H33" s="270"/>
      <c r="I33" s="122" t="e">
        <f>(I32/J32)*100</f>
        <v>#DIV/0!</v>
      </c>
      <c r="J33" s="122"/>
      <c r="K33" s="122"/>
      <c r="L33" s="122" t="e">
        <f>(L32/M32)*100</f>
        <v>#DIV/0!</v>
      </c>
      <c r="M33" s="122"/>
      <c r="N33" s="122"/>
      <c r="O33" s="122" t="e">
        <f>(O32/P32)*100</f>
        <v>#DIV/0!</v>
      </c>
      <c r="P33" s="122"/>
      <c r="Q33" s="122"/>
      <c r="R33" s="122" t="e">
        <f>(R32/S32)*100</f>
        <v>#DIV/0!</v>
      </c>
      <c r="S33" s="122"/>
      <c r="T33" s="122"/>
      <c r="U33" s="122" t="e">
        <f>(U32/V32)*100</f>
        <v>#DIV/0!</v>
      </c>
      <c r="V33" s="122"/>
      <c r="W33" s="122"/>
      <c r="X33" s="122" t="e">
        <f>(X32/Y32)*100</f>
        <v>#DIV/0!</v>
      </c>
      <c r="Y33" s="122"/>
      <c r="Z33" s="122"/>
      <c r="AA33" s="122" t="e">
        <f>(AA32/AB32)*100</f>
        <v>#DIV/0!</v>
      </c>
      <c r="AB33" s="122"/>
      <c r="AC33" s="122"/>
      <c r="AD33" s="122" t="e">
        <f>(AD32/AE32)*100</f>
        <v>#DIV/0!</v>
      </c>
      <c r="AE33" s="122"/>
      <c r="AF33" s="122"/>
      <c r="AG33" s="122" t="e">
        <f>(AG32/AH32)*100</f>
        <v>#DIV/0!</v>
      </c>
      <c r="AH33" s="122"/>
      <c r="AI33" s="122"/>
      <c r="AJ33" s="122" t="e">
        <f>(AJ32/AK32)*100</f>
        <v>#DIV/0!</v>
      </c>
      <c r="AK33" s="122"/>
      <c r="AL33" s="122"/>
      <c r="AM33" s="122" t="e">
        <f>(AM32/AN32)*100</f>
        <v>#DIV/0!</v>
      </c>
      <c r="AN33" s="122"/>
      <c r="AO33" s="122"/>
      <c r="AP33" s="122" t="e">
        <f>(AP32/AQ32)*100</f>
        <v>#DIV/0!</v>
      </c>
      <c r="AQ33" s="122"/>
      <c r="AR33" s="122"/>
      <c r="AS33" s="122" t="e">
        <f>(AS32/AT32)*100</f>
        <v>#DIV/0!</v>
      </c>
      <c r="AT33" s="122"/>
      <c r="AU33" s="122"/>
    </row>
    <row r="34" spans="2:47" ht="18" customHeight="1">
      <c r="B34" s="280"/>
      <c r="C34" s="116">
        <v>14</v>
      </c>
      <c r="D34" s="104" t="s">
        <v>53</v>
      </c>
      <c r="E34" s="104" t="s">
        <v>54</v>
      </c>
      <c r="F34" s="237" t="s">
        <v>338</v>
      </c>
      <c r="G34" s="84" t="s">
        <v>55</v>
      </c>
      <c r="H34" s="190" t="s">
        <v>28</v>
      </c>
      <c r="I34" s="16">
        <v>0</v>
      </c>
      <c r="J34" s="161">
        <v>0</v>
      </c>
      <c r="K34" s="162"/>
      <c r="L34" s="16">
        <v>0</v>
      </c>
      <c r="M34" s="161">
        <v>0</v>
      </c>
      <c r="N34" s="162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>
      <c r="B35" s="281"/>
      <c r="C35" s="116"/>
      <c r="D35" s="263"/>
      <c r="E35" s="263"/>
      <c r="F35" s="264"/>
      <c r="G35" s="265"/>
      <c r="H35" s="266"/>
      <c r="I35" s="122" t="e">
        <f>(I34/J34)*100</f>
        <v>#DIV/0!</v>
      </c>
      <c r="J35" s="122"/>
      <c r="K35" s="122"/>
      <c r="L35" s="122" t="e">
        <f>(L34/M34)*100</f>
        <v>#DIV/0!</v>
      </c>
      <c r="M35" s="122"/>
      <c r="N35" s="122"/>
      <c r="O35" s="122" t="e">
        <f>(O34/P34)*100</f>
        <v>#DIV/0!</v>
      </c>
      <c r="P35" s="122"/>
      <c r="Q35" s="122"/>
      <c r="R35" s="122" t="e">
        <f>(R34/S34)*100</f>
        <v>#DIV/0!</v>
      </c>
      <c r="S35" s="122"/>
      <c r="T35" s="122"/>
      <c r="U35" s="122" t="e">
        <f>(U34/V34)*100</f>
        <v>#DIV/0!</v>
      </c>
      <c r="V35" s="122"/>
      <c r="W35" s="122"/>
      <c r="X35" s="122" t="e">
        <f>(X34/Y34)*100</f>
        <v>#DIV/0!</v>
      </c>
      <c r="Y35" s="122"/>
      <c r="Z35" s="122"/>
      <c r="AA35" s="122" t="e">
        <f>(AA34/AB34)*100</f>
        <v>#DIV/0!</v>
      </c>
      <c r="AB35" s="122"/>
      <c r="AC35" s="122"/>
      <c r="AD35" s="122" t="e">
        <f>(AD34/AE34)*100</f>
        <v>#DIV/0!</v>
      </c>
      <c r="AE35" s="122"/>
      <c r="AF35" s="122"/>
      <c r="AG35" s="122" t="e">
        <f>(AG34/AH34)*100</f>
        <v>#DIV/0!</v>
      </c>
      <c r="AH35" s="122"/>
      <c r="AI35" s="122"/>
      <c r="AJ35" s="122" t="e">
        <f>(AJ34/AK34)*100</f>
        <v>#DIV/0!</v>
      </c>
      <c r="AK35" s="122"/>
      <c r="AL35" s="122"/>
      <c r="AM35" s="122" t="e">
        <f>(AM34/AN34)*100</f>
        <v>#DIV/0!</v>
      </c>
      <c r="AN35" s="122"/>
      <c r="AO35" s="122"/>
      <c r="AP35" s="122" t="e">
        <f>(AP34/AQ34)*100</f>
        <v>#DIV/0!</v>
      </c>
      <c r="AQ35" s="122"/>
      <c r="AR35" s="122"/>
      <c r="AS35" s="122" t="e">
        <f>(AS34/AT34)*100</f>
        <v>#DIV/0!</v>
      </c>
      <c r="AT35" s="122"/>
      <c r="AU35" s="122"/>
    </row>
    <row r="36" spans="2:47" ht="18" customHeight="1">
      <c r="B36" s="262" t="s">
        <v>56</v>
      </c>
      <c r="C36" s="191">
        <v>15</v>
      </c>
      <c r="D36" s="257" t="s">
        <v>57</v>
      </c>
      <c r="E36" s="257" t="s">
        <v>58</v>
      </c>
      <c r="F36" s="104" t="s">
        <v>341</v>
      </c>
      <c r="G36" s="218">
        <v>0.85</v>
      </c>
      <c r="H36" s="260" t="s">
        <v>38</v>
      </c>
      <c r="I36" s="16">
        <v>155</v>
      </c>
      <c r="J36" s="161">
        <v>161</v>
      </c>
      <c r="K36" s="162"/>
      <c r="L36" s="16">
        <v>255</v>
      </c>
      <c r="M36" s="161">
        <v>271</v>
      </c>
      <c r="N36" s="162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>
      <c r="B37" s="262"/>
      <c r="C37" s="192"/>
      <c r="D37" s="258"/>
      <c r="E37" s="258"/>
      <c r="F37" s="104"/>
      <c r="G37" s="259"/>
      <c r="H37" s="261"/>
      <c r="I37" s="122">
        <f>(I36/J36)*100</f>
        <v>96.273291925465841</v>
      </c>
      <c r="J37" s="122"/>
      <c r="K37" s="122"/>
      <c r="L37" s="122">
        <f>(L36/M36)*100</f>
        <v>94.095940959409603</v>
      </c>
      <c r="M37" s="122"/>
      <c r="N37" s="122"/>
      <c r="O37" s="122" t="e">
        <f>(O36/P36)*100</f>
        <v>#DIV/0!</v>
      </c>
      <c r="P37" s="122"/>
      <c r="Q37" s="122"/>
      <c r="R37" s="122" t="e">
        <f>(R36/S36)*100</f>
        <v>#DIV/0!</v>
      </c>
      <c r="S37" s="122"/>
      <c r="T37" s="122"/>
      <c r="U37" s="122" t="e">
        <f>(U36/V36)*100</f>
        <v>#DIV/0!</v>
      </c>
      <c r="V37" s="122"/>
      <c r="W37" s="122"/>
      <c r="X37" s="122" t="e">
        <f>(X36/Y36)*100</f>
        <v>#DIV/0!</v>
      </c>
      <c r="Y37" s="122"/>
      <c r="Z37" s="122"/>
      <c r="AA37" s="122" t="e">
        <f>(AA36/AB36)*100</f>
        <v>#DIV/0!</v>
      </c>
      <c r="AB37" s="122"/>
      <c r="AC37" s="122"/>
      <c r="AD37" s="122" t="e">
        <f>(AD36/AE36)*100</f>
        <v>#DIV/0!</v>
      </c>
      <c r="AE37" s="122"/>
      <c r="AF37" s="122"/>
      <c r="AG37" s="122" t="e">
        <f>(AG36/AH36)*100</f>
        <v>#DIV/0!</v>
      </c>
      <c r="AH37" s="122"/>
      <c r="AI37" s="122"/>
      <c r="AJ37" s="122" t="e">
        <f>(AJ36/AK36)*100</f>
        <v>#DIV/0!</v>
      </c>
      <c r="AK37" s="122"/>
      <c r="AL37" s="122"/>
      <c r="AM37" s="122" t="e">
        <f>(AM36/AN36)*100</f>
        <v>#DIV/0!</v>
      </c>
      <c r="AN37" s="122"/>
      <c r="AO37" s="122"/>
      <c r="AP37" s="122" t="e">
        <f>(AP36/AQ36)*100</f>
        <v>#DIV/0!</v>
      </c>
      <c r="AQ37" s="122"/>
      <c r="AR37" s="122"/>
      <c r="AS37" s="122" t="e">
        <f>(AS36/AT36)*100</f>
        <v>#DIV/0!</v>
      </c>
      <c r="AT37" s="122"/>
      <c r="AU37" s="122"/>
    </row>
    <row r="38" spans="2:47" ht="18" customHeight="1">
      <c r="B38" s="262"/>
      <c r="C38" s="191">
        <v>16</v>
      </c>
      <c r="D38" s="257" t="s">
        <v>420</v>
      </c>
      <c r="E38" s="257" t="s">
        <v>419</v>
      </c>
      <c r="F38" s="104"/>
      <c r="G38" s="218">
        <v>0.1</v>
      </c>
      <c r="H38" s="260" t="s">
        <v>38</v>
      </c>
      <c r="I38" s="16">
        <v>6</v>
      </c>
      <c r="J38" s="161">
        <v>847</v>
      </c>
      <c r="K38" s="162"/>
      <c r="L38" s="16">
        <v>16</v>
      </c>
      <c r="M38" s="161">
        <v>888</v>
      </c>
      <c r="N38" s="162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>
      <c r="B39" s="262"/>
      <c r="C39" s="192"/>
      <c r="D39" s="258"/>
      <c r="E39" s="258"/>
      <c r="F39" s="104"/>
      <c r="G39" s="259"/>
      <c r="H39" s="261"/>
      <c r="I39" s="122">
        <f>(I38/J38)*100</f>
        <v>0.70838252656434475</v>
      </c>
      <c r="J39" s="122"/>
      <c r="K39" s="122"/>
      <c r="L39" s="122">
        <f>(L38/M38)*100</f>
        <v>1.8018018018018018</v>
      </c>
      <c r="M39" s="122"/>
      <c r="N39" s="122"/>
      <c r="O39" s="122" t="e">
        <f>(O38/P38)*100</f>
        <v>#DIV/0!</v>
      </c>
      <c r="P39" s="122"/>
      <c r="Q39" s="122"/>
      <c r="R39" s="122" t="e">
        <f>(R38/S38)*100</f>
        <v>#DIV/0!</v>
      </c>
      <c r="S39" s="122"/>
      <c r="T39" s="122"/>
      <c r="U39" s="122" t="e">
        <f>(U38/V38)*100</f>
        <v>#DIV/0!</v>
      </c>
      <c r="V39" s="122"/>
      <c r="W39" s="122"/>
      <c r="X39" s="122" t="e">
        <f>(X38/Y38)*100</f>
        <v>#DIV/0!</v>
      </c>
      <c r="Y39" s="122"/>
      <c r="Z39" s="122"/>
      <c r="AA39" s="122" t="e">
        <f>(AA38/AB38)*100</f>
        <v>#DIV/0!</v>
      </c>
      <c r="AB39" s="122"/>
      <c r="AC39" s="122"/>
      <c r="AD39" s="122" t="e">
        <f>(AD38/AE38)*100</f>
        <v>#DIV/0!</v>
      </c>
      <c r="AE39" s="122"/>
      <c r="AF39" s="122"/>
      <c r="AG39" s="122" t="e">
        <f>(AG38/AH38)*100</f>
        <v>#DIV/0!</v>
      </c>
      <c r="AH39" s="122"/>
      <c r="AI39" s="122"/>
      <c r="AJ39" s="122" t="e">
        <f>(AJ38/AK38)*100</f>
        <v>#DIV/0!</v>
      </c>
      <c r="AK39" s="122"/>
      <c r="AL39" s="122"/>
      <c r="AM39" s="122" t="e">
        <f>(AM38/AN38)*100</f>
        <v>#DIV/0!</v>
      </c>
      <c r="AN39" s="122"/>
      <c r="AO39" s="122"/>
      <c r="AP39" s="122" t="e">
        <f>(AP38/AQ38)*100</f>
        <v>#DIV/0!</v>
      </c>
      <c r="AQ39" s="122"/>
      <c r="AR39" s="122"/>
      <c r="AS39" s="122" t="e">
        <f>(AS38/AT38)*100</f>
        <v>#DIV/0!</v>
      </c>
      <c r="AT39" s="122"/>
      <c r="AU39" s="122"/>
    </row>
    <row r="40" spans="2:47" ht="18" customHeight="1">
      <c r="B40" s="262"/>
      <c r="C40" s="191">
        <v>17</v>
      </c>
      <c r="D40" s="257" t="s">
        <v>421</v>
      </c>
      <c r="E40" s="257" t="s">
        <v>422</v>
      </c>
      <c r="F40" s="104"/>
      <c r="G40" s="218">
        <v>0.1</v>
      </c>
      <c r="H40" s="260" t="s">
        <v>38</v>
      </c>
      <c r="I40" s="16">
        <v>6</v>
      </c>
      <c r="J40" s="161">
        <v>3050</v>
      </c>
      <c r="K40" s="162"/>
      <c r="L40" s="16">
        <v>16</v>
      </c>
      <c r="M40" s="161">
        <v>3126</v>
      </c>
      <c r="N40" s="162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>
      <c r="B41" s="262"/>
      <c r="C41" s="192"/>
      <c r="D41" s="258"/>
      <c r="E41" s="258"/>
      <c r="F41" s="104"/>
      <c r="G41" s="259"/>
      <c r="H41" s="261"/>
      <c r="I41" s="122">
        <f>(I40/J40)*100</f>
        <v>0.19672131147540983</v>
      </c>
      <c r="J41" s="122"/>
      <c r="K41" s="122"/>
      <c r="L41" s="122">
        <f>(L40/M40)*100</f>
        <v>0.51183621241202815</v>
      </c>
      <c r="M41" s="122"/>
      <c r="N41" s="122"/>
      <c r="O41" s="122" t="e">
        <f>(O40/P40)*100</f>
        <v>#DIV/0!</v>
      </c>
      <c r="P41" s="122"/>
      <c r="Q41" s="122"/>
      <c r="R41" s="122" t="e">
        <f>(R40/S40)*100</f>
        <v>#DIV/0!</v>
      </c>
      <c r="S41" s="122"/>
      <c r="T41" s="122"/>
      <c r="U41" s="122" t="e">
        <f>(U40/V40)*100</f>
        <v>#DIV/0!</v>
      </c>
      <c r="V41" s="122"/>
      <c r="W41" s="122"/>
      <c r="X41" s="122" t="e">
        <f>(X40/Y40)*100</f>
        <v>#DIV/0!</v>
      </c>
      <c r="Y41" s="122"/>
      <c r="Z41" s="122"/>
      <c r="AA41" s="122" t="e">
        <f>(AA40/AB40)*100</f>
        <v>#DIV/0!</v>
      </c>
      <c r="AB41" s="122"/>
      <c r="AC41" s="122"/>
      <c r="AD41" s="122" t="e">
        <f>(AD40/AE40)*100</f>
        <v>#DIV/0!</v>
      </c>
      <c r="AE41" s="122"/>
      <c r="AF41" s="122"/>
      <c r="AG41" s="122" t="e">
        <f>(AG40/AH40)*100</f>
        <v>#DIV/0!</v>
      </c>
      <c r="AH41" s="122"/>
      <c r="AI41" s="122"/>
      <c r="AJ41" s="122" t="e">
        <f>(AJ40/AK40)*100</f>
        <v>#DIV/0!</v>
      </c>
      <c r="AK41" s="122"/>
      <c r="AL41" s="122"/>
      <c r="AM41" s="122" t="e">
        <f>(AM40/AN40)*100</f>
        <v>#DIV/0!</v>
      </c>
      <c r="AN41" s="122"/>
      <c r="AO41" s="122"/>
      <c r="AP41" s="122" t="e">
        <f>(AP40/AQ40)*100</f>
        <v>#DIV/0!</v>
      </c>
      <c r="AQ41" s="122"/>
      <c r="AR41" s="122"/>
      <c r="AS41" s="122" t="e">
        <f>(AS40/AT40)*100</f>
        <v>#DIV/0!</v>
      </c>
      <c r="AT41" s="122"/>
      <c r="AU41" s="122"/>
    </row>
    <row r="42" spans="2:47" ht="18" customHeight="1">
      <c r="B42" s="262"/>
      <c r="C42" s="116">
        <v>18</v>
      </c>
      <c r="D42" s="104" t="s">
        <v>59</v>
      </c>
      <c r="E42" s="104" t="s">
        <v>60</v>
      </c>
      <c r="F42" s="104"/>
      <c r="G42" s="78">
        <v>1</v>
      </c>
      <c r="H42" s="190" t="s">
        <v>38</v>
      </c>
      <c r="I42" s="16">
        <v>325</v>
      </c>
      <c r="J42" s="161">
        <v>496</v>
      </c>
      <c r="K42" s="162"/>
      <c r="L42" s="16">
        <v>265</v>
      </c>
      <c r="M42" s="161">
        <v>527</v>
      </c>
      <c r="N42" s="162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>
      <c r="B43" s="262"/>
      <c r="C43" s="116"/>
      <c r="D43" s="104"/>
      <c r="E43" s="104"/>
      <c r="F43" s="104"/>
      <c r="G43" s="73"/>
      <c r="H43" s="190"/>
      <c r="I43" s="122">
        <f>(I42/J42)*100</f>
        <v>65.524193548387103</v>
      </c>
      <c r="J43" s="122"/>
      <c r="K43" s="122"/>
      <c r="L43" s="122">
        <f>(L42/M42)*100</f>
        <v>50.284629981024665</v>
      </c>
      <c r="M43" s="122"/>
      <c r="N43" s="122"/>
      <c r="O43" s="122" t="e">
        <f>(O42/P42)*100</f>
        <v>#DIV/0!</v>
      </c>
      <c r="P43" s="122"/>
      <c r="Q43" s="122"/>
      <c r="R43" s="122" t="e">
        <f>(R42/S42)*100</f>
        <v>#DIV/0!</v>
      </c>
      <c r="S43" s="122"/>
      <c r="T43" s="122"/>
      <c r="U43" s="122" t="e">
        <f>(U42/V42)*100</f>
        <v>#DIV/0!</v>
      </c>
      <c r="V43" s="122"/>
      <c r="W43" s="122"/>
      <c r="X43" s="122" t="e">
        <f>(X42/Y42)*100</f>
        <v>#DIV/0!</v>
      </c>
      <c r="Y43" s="122"/>
      <c r="Z43" s="122"/>
      <c r="AA43" s="122" t="e">
        <f>(AA42/AB42)*100</f>
        <v>#DIV/0!</v>
      </c>
      <c r="AB43" s="122"/>
      <c r="AC43" s="122"/>
      <c r="AD43" s="122" t="e">
        <f>(AD42/AE42)*100</f>
        <v>#DIV/0!</v>
      </c>
      <c r="AE43" s="122"/>
      <c r="AF43" s="122"/>
      <c r="AG43" s="122" t="e">
        <f>(AG42/AH42)*100</f>
        <v>#DIV/0!</v>
      </c>
      <c r="AH43" s="122"/>
      <c r="AI43" s="122"/>
      <c r="AJ43" s="122" t="e">
        <f>(AJ42/AK42)*100</f>
        <v>#DIV/0!</v>
      </c>
      <c r="AK43" s="122"/>
      <c r="AL43" s="122"/>
      <c r="AM43" s="122" t="e">
        <f>(AM42/AN42)*100</f>
        <v>#DIV/0!</v>
      </c>
      <c r="AN43" s="122"/>
      <c r="AO43" s="122"/>
      <c r="AP43" s="122" t="e">
        <f>(AP42/AQ42)*100</f>
        <v>#DIV/0!</v>
      </c>
      <c r="AQ43" s="122"/>
      <c r="AR43" s="122"/>
      <c r="AS43" s="122" t="e">
        <f>(AS42/AT42)*100</f>
        <v>#DIV/0!</v>
      </c>
      <c r="AT43" s="122"/>
      <c r="AU43" s="122"/>
    </row>
    <row r="44" spans="2:47" ht="18" customHeight="1">
      <c r="B44" s="262"/>
      <c r="C44" s="116">
        <v>19</v>
      </c>
      <c r="D44" s="253" t="s">
        <v>61</v>
      </c>
      <c r="E44" s="253" t="s">
        <v>62</v>
      </c>
      <c r="F44" s="104"/>
      <c r="G44" s="255">
        <v>0.95</v>
      </c>
      <c r="H44" s="221" t="s">
        <v>38</v>
      </c>
      <c r="I44" s="16">
        <v>6</v>
      </c>
      <c r="J44" s="161">
        <v>6</v>
      </c>
      <c r="K44" s="162"/>
      <c r="L44" s="16">
        <v>2</v>
      </c>
      <c r="M44" s="161">
        <v>2</v>
      </c>
      <c r="N44" s="162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>
      <c r="B45" s="262"/>
      <c r="C45" s="116"/>
      <c r="D45" s="254"/>
      <c r="E45" s="254"/>
      <c r="F45" s="104"/>
      <c r="G45" s="256"/>
      <c r="H45" s="221"/>
      <c r="I45" s="122">
        <f>(I44/J44)*100</f>
        <v>100</v>
      </c>
      <c r="J45" s="122"/>
      <c r="K45" s="122"/>
      <c r="L45" s="122">
        <f>(L44/M44)*100</f>
        <v>100</v>
      </c>
      <c r="M45" s="122"/>
      <c r="N45" s="122"/>
      <c r="O45" s="122" t="e">
        <f>(O44/P44)*100</f>
        <v>#DIV/0!</v>
      </c>
      <c r="P45" s="122"/>
      <c r="Q45" s="122"/>
      <c r="R45" s="122" t="e">
        <f>(R44/S44)*100</f>
        <v>#DIV/0!</v>
      </c>
      <c r="S45" s="122"/>
      <c r="T45" s="122"/>
      <c r="U45" s="122" t="e">
        <f>(U44/V44)*100</f>
        <v>#DIV/0!</v>
      </c>
      <c r="V45" s="122"/>
      <c r="W45" s="122"/>
      <c r="X45" s="122" t="e">
        <f>(X44/Y44)*100</f>
        <v>#DIV/0!</v>
      </c>
      <c r="Y45" s="122"/>
      <c r="Z45" s="122"/>
      <c r="AA45" s="122" t="e">
        <f>(AA44/AB44)*100</f>
        <v>#DIV/0!</v>
      </c>
      <c r="AB45" s="122"/>
      <c r="AC45" s="122"/>
      <c r="AD45" s="122" t="e">
        <f>(AD44/AE44)*100</f>
        <v>#DIV/0!</v>
      </c>
      <c r="AE45" s="122"/>
      <c r="AF45" s="122"/>
      <c r="AG45" s="122" t="e">
        <f>(AG44/AH44)*100</f>
        <v>#DIV/0!</v>
      </c>
      <c r="AH45" s="122"/>
      <c r="AI45" s="122"/>
      <c r="AJ45" s="122" t="e">
        <f>(AJ44/AK44)*100</f>
        <v>#DIV/0!</v>
      </c>
      <c r="AK45" s="122"/>
      <c r="AL45" s="122"/>
      <c r="AM45" s="122" t="e">
        <f>(AM44/AN44)*100</f>
        <v>#DIV/0!</v>
      </c>
      <c r="AN45" s="122"/>
      <c r="AO45" s="122"/>
      <c r="AP45" s="122" t="e">
        <f>(AP44/AQ44)*100</f>
        <v>#DIV/0!</v>
      </c>
      <c r="AQ45" s="122"/>
      <c r="AR45" s="122"/>
      <c r="AS45" s="122" t="e">
        <f>(AS44/AT44)*100</f>
        <v>#DIV/0!</v>
      </c>
      <c r="AT45" s="122"/>
      <c r="AU45" s="122"/>
    </row>
    <row r="46" spans="2:47" ht="18" customHeight="1">
      <c r="B46" s="250" t="s">
        <v>65</v>
      </c>
      <c r="C46" s="116">
        <v>20</v>
      </c>
      <c r="D46" s="104" t="s">
        <v>66</v>
      </c>
      <c r="E46" s="104" t="s">
        <v>67</v>
      </c>
      <c r="F46" s="229" t="s">
        <v>342</v>
      </c>
      <c r="G46" s="113"/>
      <c r="H46" s="190" t="s">
        <v>38</v>
      </c>
      <c r="I46" s="16">
        <v>2461</v>
      </c>
      <c r="J46" s="161">
        <v>3050</v>
      </c>
      <c r="K46" s="162"/>
      <c r="L46" s="16">
        <v>2600</v>
      </c>
      <c r="M46" s="161">
        <v>3126</v>
      </c>
      <c r="N46" s="162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>
      <c r="B47" s="251"/>
      <c r="C47" s="116"/>
      <c r="D47" s="104"/>
      <c r="E47" s="104"/>
      <c r="F47" s="104"/>
      <c r="G47" s="113"/>
      <c r="H47" s="190"/>
      <c r="I47" s="122">
        <f>(I46/J46)*100</f>
        <v>80.688524590163937</v>
      </c>
      <c r="J47" s="122"/>
      <c r="K47" s="122"/>
      <c r="L47" s="122">
        <f>(L46/M46)*100</f>
        <v>83.17338451695457</v>
      </c>
      <c r="M47" s="122"/>
      <c r="N47" s="122"/>
      <c r="O47" s="122" t="e">
        <f>(O46/P46)*100</f>
        <v>#DIV/0!</v>
      </c>
      <c r="P47" s="122"/>
      <c r="Q47" s="122"/>
      <c r="R47" s="122" t="e">
        <f>(R46/S46)*100</f>
        <v>#DIV/0!</v>
      </c>
      <c r="S47" s="122"/>
      <c r="T47" s="122"/>
      <c r="U47" s="122" t="e">
        <f>(U46/V46)*100</f>
        <v>#DIV/0!</v>
      </c>
      <c r="V47" s="122"/>
      <c r="W47" s="122"/>
      <c r="X47" s="122" t="e">
        <f>(X46/Y46)*100</f>
        <v>#DIV/0!</v>
      </c>
      <c r="Y47" s="122"/>
      <c r="Z47" s="122"/>
      <c r="AA47" s="122" t="e">
        <f>(AA46/AB46)*100</f>
        <v>#DIV/0!</v>
      </c>
      <c r="AB47" s="122"/>
      <c r="AC47" s="122"/>
      <c r="AD47" s="122" t="e">
        <f>(AD46/AE46)*100</f>
        <v>#DIV/0!</v>
      </c>
      <c r="AE47" s="122"/>
      <c r="AF47" s="122"/>
      <c r="AG47" s="122" t="e">
        <f>(AG46/AH46)*100</f>
        <v>#DIV/0!</v>
      </c>
      <c r="AH47" s="122"/>
      <c r="AI47" s="122"/>
      <c r="AJ47" s="122" t="e">
        <f>(AJ46/AK46)*100</f>
        <v>#DIV/0!</v>
      </c>
      <c r="AK47" s="122"/>
      <c r="AL47" s="122"/>
      <c r="AM47" s="122" t="e">
        <f>(AM46/AN46)*100</f>
        <v>#DIV/0!</v>
      </c>
      <c r="AN47" s="122"/>
      <c r="AO47" s="122"/>
      <c r="AP47" s="122" t="e">
        <f>(AP46/AQ46)*100</f>
        <v>#DIV/0!</v>
      </c>
      <c r="AQ47" s="122"/>
      <c r="AR47" s="122"/>
      <c r="AS47" s="122" t="e">
        <f>(AS46/AT46)*100</f>
        <v>#DIV/0!</v>
      </c>
      <c r="AT47" s="122"/>
      <c r="AU47" s="122"/>
    </row>
    <row r="48" spans="2:47" ht="18" customHeight="1">
      <c r="B48" s="251"/>
      <c r="C48" s="116">
        <v>21</v>
      </c>
      <c r="D48" s="104" t="s">
        <v>68</v>
      </c>
      <c r="E48" s="104" t="s">
        <v>427</v>
      </c>
      <c r="F48" s="104" t="s">
        <v>343</v>
      </c>
      <c r="G48" s="78">
        <v>0.8</v>
      </c>
      <c r="H48" s="190" t="s">
        <v>28</v>
      </c>
      <c r="I48" s="16">
        <v>9</v>
      </c>
      <c r="J48" s="161">
        <v>3050</v>
      </c>
      <c r="K48" s="162"/>
      <c r="L48" s="16">
        <v>83</v>
      </c>
      <c r="M48" s="161">
        <v>3126</v>
      </c>
      <c r="N48" s="162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>
      <c r="B49" s="251"/>
      <c r="C49" s="116"/>
      <c r="D49" s="104"/>
      <c r="E49" s="104"/>
      <c r="F49" s="104"/>
      <c r="G49" s="73"/>
      <c r="H49" s="190"/>
      <c r="I49" s="122">
        <f>(I48/J48)*100</f>
        <v>0.29508196721311475</v>
      </c>
      <c r="J49" s="122"/>
      <c r="K49" s="122"/>
      <c r="L49" s="122">
        <f>(L48/M48)*100</f>
        <v>2.655150351887396</v>
      </c>
      <c r="M49" s="122"/>
      <c r="N49" s="122"/>
      <c r="O49" s="122" t="e">
        <f>(O48/P48)*100</f>
        <v>#DIV/0!</v>
      </c>
      <c r="P49" s="122"/>
      <c r="Q49" s="122"/>
      <c r="R49" s="122" t="e">
        <f>(R48/S48)*100</f>
        <v>#DIV/0!</v>
      </c>
      <c r="S49" s="122"/>
      <c r="T49" s="122"/>
      <c r="U49" s="122" t="e">
        <f>(U48/V48)*100</f>
        <v>#DIV/0!</v>
      </c>
      <c r="V49" s="122"/>
      <c r="W49" s="122"/>
      <c r="X49" s="122" t="e">
        <f>(X48/Y48)*100</f>
        <v>#DIV/0!</v>
      </c>
      <c r="Y49" s="122"/>
      <c r="Z49" s="122"/>
      <c r="AA49" s="122" t="e">
        <f>(AA48/AB48)*100</f>
        <v>#DIV/0!</v>
      </c>
      <c r="AB49" s="122"/>
      <c r="AC49" s="122"/>
      <c r="AD49" s="122" t="e">
        <f>(AD48/AE48)*100</f>
        <v>#DIV/0!</v>
      </c>
      <c r="AE49" s="122"/>
      <c r="AF49" s="122"/>
      <c r="AG49" s="122" t="e">
        <f>(AG48/AH48)*100</f>
        <v>#DIV/0!</v>
      </c>
      <c r="AH49" s="122"/>
      <c r="AI49" s="122"/>
      <c r="AJ49" s="122" t="e">
        <f>(AJ48/AK48)*100</f>
        <v>#DIV/0!</v>
      </c>
      <c r="AK49" s="122"/>
      <c r="AL49" s="122"/>
      <c r="AM49" s="122" t="e">
        <f>(AM48/AN48)*100</f>
        <v>#DIV/0!</v>
      </c>
      <c r="AN49" s="122"/>
      <c r="AO49" s="122"/>
      <c r="AP49" s="122" t="e">
        <f>(AP48/AQ48)*100</f>
        <v>#DIV/0!</v>
      </c>
      <c r="AQ49" s="122"/>
      <c r="AR49" s="122"/>
      <c r="AS49" s="122" t="e">
        <f>(AS48/AT48)*100</f>
        <v>#DIV/0!</v>
      </c>
      <c r="AT49" s="122"/>
      <c r="AU49" s="122"/>
    </row>
    <row r="50" spans="2:47" ht="18" customHeight="1">
      <c r="B50" s="251"/>
      <c r="C50" s="116">
        <v>22</v>
      </c>
      <c r="D50" s="104" t="s">
        <v>73</v>
      </c>
      <c r="E50" s="110" t="s">
        <v>74</v>
      </c>
      <c r="F50" s="110" t="s">
        <v>344</v>
      </c>
      <c r="G50" s="252"/>
      <c r="H50" s="190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51"/>
      <c r="C51" s="116"/>
      <c r="D51" s="104"/>
      <c r="E51" s="110"/>
      <c r="F51" s="110"/>
      <c r="G51" s="252"/>
      <c r="H51" s="190"/>
      <c r="I51" s="122">
        <f>I50/(J50*K50)</f>
        <v>5.842911877394636</v>
      </c>
      <c r="J51" s="122"/>
      <c r="K51" s="122"/>
      <c r="L51" s="122">
        <f>L50/(M50*N50)</f>
        <v>6.3407707910750508</v>
      </c>
      <c r="M51" s="122"/>
      <c r="N51" s="122"/>
      <c r="O51" s="122" t="e">
        <f>O50/(P50*Q50)</f>
        <v>#DIV/0!</v>
      </c>
      <c r="P51" s="122"/>
      <c r="Q51" s="122"/>
      <c r="R51" s="122" t="e">
        <f>R50/(S50*T50)</f>
        <v>#DIV/0!</v>
      </c>
      <c r="S51" s="122"/>
      <c r="T51" s="122"/>
      <c r="U51" s="122" t="e">
        <f>U50/(V50*W50)</f>
        <v>#DIV/0!</v>
      </c>
      <c r="V51" s="122"/>
      <c r="W51" s="122"/>
      <c r="X51" s="122" t="e">
        <f>X50/(Y50*Z50)</f>
        <v>#DIV/0!</v>
      </c>
      <c r="Y51" s="122"/>
      <c r="Z51" s="122"/>
      <c r="AA51" s="122" t="e">
        <f>AA50/(AB50*AC50)</f>
        <v>#DIV/0!</v>
      </c>
      <c r="AB51" s="122"/>
      <c r="AC51" s="122"/>
      <c r="AD51" s="122" t="e">
        <f>AD50/(AE50*AF50)</f>
        <v>#DIV/0!</v>
      </c>
      <c r="AE51" s="122"/>
      <c r="AF51" s="122"/>
      <c r="AG51" s="122" t="e">
        <f>AG50/(AH50*AI50)</f>
        <v>#DIV/0!</v>
      </c>
      <c r="AH51" s="122"/>
      <c r="AI51" s="122"/>
      <c r="AJ51" s="122" t="e">
        <f>AJ50/(AK50*AL50)</f>
        <v>#DIV/0!</v>
      </c>
      <c r="AK51" s="122"/>
      <c r="AL51" s="122"/>
      <c r="AM51" s="122" t="e">
        <f>AM50/(AN50*AO50)</f>
        <v>#DIV/0!</v>
      </c>
      <c r="AN51" s="122"/>
      <c r="AO51" s="122"/>
      <c r="AP51" s="122" t="e">
        <f>AP50/(AQ50*AR50)</f>
        <v>#DIV/0!</v>
      </c>
      <c r="AQ51" s="122"/>
      <c r="AR51" s="122"/>
      <c r="AS51" s="122" t="e">
        <f>AS50/(AT50*AU50)</f>
        <v>#DIV/0!</v>
      </c>
      <c r="AT51" s="122"/>
      <c r="AU51" s="122"/>
    </row>
    <row r="52" spans="2:47" ht="18" customHeight="1">
      <c r="B52" s="251"/>
      <c r="C52" s="116">
        <v>23</v>
      </c>
      <c r="D52" s="104" t="s">
        <v>79</v>
      </c>
      <c r="E52" s="110" t="s">
        <v>80</v>
      </c>
      <c r="F52" s="249" t="s">
        <v>345</v>
      </c>
      <c r="G52" s="121">
        <v>15</v>
      </c>
      <c r="H52" s="190" t="s">
        <v>38</v>
      </c>
      <c r="I52" s="176">
        <v>39</v>
      </c>
      <c r="J52" s="177"/>
      <c r="K52" s="178"/>
      <c r="L52" s="176">
        <v>40</v>
      </c>
      <c r="M52" s="177"/>
      <c r="N52" s="178"/>
      <c r="O52" s="176"/>
      <c r="P52" s="177"/>
      <c r="Q52" s="178"/>
      <c r="R52" s="176"/>
      <c r="S52" s="177"/>
      <c r="T52" s="178"/>
      <c r="U52" s="176"/>
      <c r="V52" s="177"/>
      <c r="W52" s="178"/>
      <c r="X52" s="176"/>
      <c r="Y52" s="177"/>
      <c r="Z52" s="178"/>
      <c r="AA52" s="176"/>
      <c r="AB52" s="177"/>
      <c r="AC52" s="178"/>
      <c r="AD52" s="176"/>
      <c r="AE52" s="177"/>
      <c r="AF52" s="178"/>
      <c r="AG52" s="176"/>
      <c r="AH52" s="177"/>
      <c r="AI52" s="178"/>
      <c r="AJ52" s="176"/>
      <c r="AK52" s="177"/>
      <c r="AL52" s="178"/>
      <c r="AM52" s="176"/>
      <c r="AN52" s="177"/>
      <c r="AO52" s="178"/>
      <c r="AP52" s="176"/>
      <c r="AQ52" s="177"/>
      <c r="AR52" s="178"/>
      <c r="AS52" s="176"/>
      <c r="AT52" s="177"/>
      <c r="AU52" s="178"/>
    </row>
    <row r="53" spans="2:47" ht="18" customHeight="1">
      <c r="B53" s="251"/>
      <c r="C53" s="116"/>
      <c r="D53" s="104"/>
      <c r="E53" s="110"/>
      <c r="F53" s="110"/>
      <c r="G53" s="121"/>
      <c r="H53" s="190"/>
      <c r="I53" s="179"/>
      <c r="J53" s="180"/>
      <c r="K53" s="181"/>
      <c r="L53" s="179"/>
      <c r="M53" s="180"/>
      <c r="N53" s="181"/>
      <c r="O53" s="179"/>
      <c r="P53" s="180"/>
      <c r="Q53" s="181"/>
      <c r="R53" s="179"/>
      <c r="S53" s="180"/>
      <c r="T53" s="181"/>
      <c r="U53" s="179"/>
      <c r="V53" s="180"/>
      <c r="W53" s="181"/>
      <c r="X53" s="179"/>
      <c r="Y53" s="180"/>
      <c r="Z53" s="181"/>
      <c r="AA53" s="179"/>
      <c r="AB53" s="180"/>
      <c r="AC53" s="181"/>
      <c r="AD53" s="179"/>
      <c r="AE53" s="180"/>
      <c r="AF53" s="181"/>
      <c r="AG53" s="179"/>
      <c r="AH53" s="180"/>
      <c r="AI53" s="181"/>
      <c r="AJ53" s="179"/>
      <c r="AK53" s="180"/>
      <c r="AL53" s="181"/>
      <c r="AM53" s="179"/>
      <c r="AN53" s="180"/>
      <c r="AO53" s="181"/>
      <c r="AP53" s="179"/>
      <c r="AQ53" s="180"/>
      <c r="AR53" s="181"/>
      <c r="AS53" s="179"/>
      <c r="AT53" s="180"/>
      <c r="AU53" s="181"/>
    </row>
    <row r="54" spans="2:47" ht="18" customHeight="1">
      <c r="B54" s="251"/>
      <c r="C54" s="116">
        <v>24</v>
      </c>
      <c r="D54" s="104" t="s">
        <v>300</v>
      </c>
      <c r="E54" s="104" t="s">
        <v>82</v>
      </c>
      <c r="F54" s="104" t="s">
        <v>346</v>
      </c>
      <c r="G54" s="78">
        <v>0.85</v>
      </c>
      <c r="H54" s="190" t="s">
        <v>28</v>
      </c>
      <c r="I54" s="16">
        <v>3050</v>
      </c>
      <c r="J54" s="161">
        <v>2628</v>
      </c>
      <c r="K54" s="162"/>
      <c r="L54" s="16">
        <v>3126</v>
      </c>
      <c r="M54" s="161">
        <v>3316</v>
      </c>
      <c r="N54" s="162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>
      <c r="B55" s="251"/>
      <c r="C55" s="116"/>
      <c r="D55" s="104"/>
      <c r="E55" s="104"/>
      <c r="F55" s="104"/>
      <c r="G55" s="73"/>
      <c r="H55" s="190"/>
      <c r="I55" s="122">
        <f>(I54/J54)*100</f>
        <v>116.0578386605784</v>
      </c>
      <c r="J55" s="122"/>
      <c r="K55" s="122"/>
      <c r="L55" s="122">
        <f>(L54/M54)*100</f>
        <v>94.270205066344985</v>
      </c>
      <c r="M55" s="122"/>
      <c r="N55" s="122"/>
      <c r="O55" s="122" t="e">
        <f>(O54/P54)*100</f>
        <v>#DIV/0!</v>
      </c>
      <c r="P55" s="122"/>
      <c r="Q55" s="122"/>
      <c r="R55" s="122" t="e">
        <f>(R54/S54)*100</f>
        <v>#DIV/0!</v>
      </c>
      <c r="S55" s="122"/>
      <c r="T55" s="122"/>
      <c r="U55" s="122" t="e">
        <f>(U54/V54)*100</f>
        <v>#DIV/0!</v>
      </c>
      <c r="V55" s="122"/>
      <c r="W55" s="122"/>
      <c r="X55" s="122" t="e">
        <f>(X54/Y54)*100</f>
        <v>#DIV/0!</v>
      </c>
      <c r="Y55" s="122"/>
      <c r="Z55" s="122"/>
      <c r="AA55" s="122" t="e">
        <f>(AA54/AB54)*100</f>
        <v>#DIV/0!</v>
      </c>
      <c r="AB55" s="122"/>
      <c r="AC55" s="122"/>
      <c r="AD55" s="122" t="e">
        <f>(AD54/AE54)*100</f>
        <v>#DIV/0!</v>
      </c>
      <c r="AE55" s="122"/>
      <c r="AF55" s="122"/>
      <c r="AG55" s="122" t="e">
        <f>(AG54/AH54)*100</f>
        <v>#DIV/0!</v>
      </c>
      <c r="AH55" s="122"/>
      <c r="AI55" s="122"/>
      <c r="AJ55" s="122" t="e">
        <f>(AJ54/AK54)*100</f>
        <v>#DIV/0!</v>
      </c>
      <c r="AK55" s="122"/>
      <c r="AL55" s="122"/>
      <c r="AM55" s="122" t="e">
        <f>(AM54/AN54)*100</f>
        <v>#DIV/0!</v>
      </c>
      <c r="AN55" s="122"/>
      <c r="AO55" s="122"/>
      <c r="AP55" s="122" t="e">
        <f>(AP54/AQ54)*100</f>
        <v>#DIV/0!</v>
      </c>
      <c r="AQ55" s="122"/>
      <c r="AR55" s="122"/>
      <c r="AS55" s="122" t="e">
        <f>(AS54/AT54)*100</f>
        <v>#DIV/0!</v>
      </c>
      <c r="AT55" s="122"/>
      <c r="AU55" s="122"/>
    </row>
    <row r="56" spans="2:47" ht="18" customHeight="1">
      <c r="B56" s="251"/>
      <c r="C56" s="116">
        <v>25</v>
      </c>
      <c r="D56" s="110" t="s">
        <v>83</v>
      </c>
      <c r="E56" s="110" t="s">
        <v>84</v>
      </c>
      <c r="F56" s="110" t="s">
        <v>347</v>
      </c>
      <c r="G56" s="73" t="s">
        <v>72</v>
      </c>
      <c r="H56" s="221" t="s">
        <v>38</v>
      </c>
      <c r="I56" s="16">
        <v>960</v>
      </c>
      <c r="J56" s="161">
        <v>960</v>
      </c>
      <c r="K56" s="162"/>
      <c r="L56" s="16">
        <v>1052</v>
      </c>
      <c r="M56" s="161">
        <v>1052</v>
      </c>
      <c r="N56" s="162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>
      <c r="B57" s="251"/>
      <c r="C57" s="116"/>
      <c r="D57" s="110"/>
      <c r="E57" s="110"/>
      <c r="F57" s="110"/>
      <c r="G57" s="73"/>
      <c r="H57" s="221"/>
      <c r="I57" s="122">
        <f>(I56/J56)*100</f>
        <v>100</v>
      </c>
      <c r="J57" s="122"/>
      <c r="K57" s="122"/>
      <c r="L57" s="122">
        <f>(L56/M56)*100</f>
        <v>100</v>
      </c>
      <c r="M57" s="122"/>
      <c r="N57" s="122"/>
      <c r="O57" s="122" t="e">
        <f>(O56/P56)*100</f>
        <v>#DIV/0!</v>
      </c>
      <c r="P57" s="122"/>
      <c r="Q57" s="122"/>
      <c r="R57" s="122" t="e">
        <f>(R56/S56)*100</f>
        <v>#DIV/0!</v>
      </c>
      <c r="S57" s="122"/>
      <c r="T57" s="122"/>
      <c r="U57" s="122" t="e">
        <f>(U56/V56)*100</f>
        <v>#DIV/0!</v>
      </c>
      <c r="V57" s="122"/>
      <c r="W57" s="122"/>
      <c r="X57" s="122" t="e">
        <f>(X56/Y56)*100</f>
        <v>#DIV/0!</v>
      </c>
      <c r="Y57" s="122"/>
      <c r="Z57" s="122"/>
      <c r="AA57" s="122" t="e">
        <f>(AA56/AB56)*100</f>
        <v>#DIV/0!</v>
      </c>
      <c r="AB57" s="122"/>
      <c r="AC57" s="122"/>
      <c r="AD57" s="122" t="e">
        <f>(AD56/AE56)*100</f>
        <v>#DIV/0!</v>
      </c>
      <c r="AE57" s="122"/>
      <c r="AF57" s="122"/>
      <c r="AG57" s="122" t="e">
        <f>(AG56/AH56)*100</f>
        <v>#DIV/0!</v>
      </c>
      <c r="AH57" s="122"/>
      <c r="AI57" s="122"/>
      <c r="AJ57" s="122" t="e">
        <f>(AJ56/AK56)*100</f>
        <v>#DIV/0!</v>
      </c>
      <c r="AK57" s="122"/>
      <c r="AL57" s="122"/>
      <c r="AM57" s="122" t="e">
        <f>(AM56/AN56)*100</f>
        <v>#DIV/0!</v>
      </c>
      <c r="AN57" s="122"/>
      <c r="AO57" s="122"/>
      <c r="AP57" s="122" t="e">
        <f>(AP56/AQ56)*100</f>
        <v>#DIV/0!</v>
      </c>
      <c r="AQ57" s="122"/>
      <c r="AR57" s="122"/>
      <c r="AS57" s="122" t="e">
        <f>(AS56/AT56)*100</f>
        <v>#DIV/0!</v>
      </c>
      <c r="AT57" s="122"/>
      <c r="AU57" s="122"/>
    </row>
    <row r="58" spans="2:47" ht="18" customHeight="1">
      <c r="B58" s="247" t="s">
        <v>86</v>
      </c>
      <c r="C58" s="116">
        <v>26</v>
      </c>
      <c r="D58" s="104" t="s">
        <v>301</v>
      </c>
      <c r="E58" s="104" t="s">
        <v>88</v>
      </c>
      <c r="F58" s="249" t="s">
        <v>348</v>
      </c>
      <c r="G58" s="86">
        <v>1</v>
      </c>
      <c r="H58" s="190" t="s">
        <v>28</v>
      </c>
      <c r="I58" s="16">
        <v>1433</v>
      </c>
      <c r="J58" s="161">
        <v>1433</v>
      </c>
      <c r="K58" s="162"/>
      <c r="L58" s="16">
        <v>1511</v>
      </c>
      <c r="M58" s="161">
        <v>1511</v>
      </c>
      <c r="N58" s="162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>
      <c r="B59" s="248"/>
      <c r="C59" s="116"/>
      <c r="D59" s="104"/>
      <c r="E59" s="104"/>
      <c r="F59" s="110"/>
      <c r="G59" s="84"/>
      <c r="H59" s="190"/>
      <c r="I59" s="122">
        <f>(I58/J58)*100</f>
        <v>100</v>
      </c>
      <c r="J59" s="122"/>
      <c r="K59" s="122"/>
      <c r="L59" s="122">
        <f>(L58/M58)*100</f>
        <v>100</v>
      </c>
      <c r="M59" s="122"/>
      <c r="N59" s="122"/>
      <c r="O59" s="122" t="e">
        <f>(O58/P58)*100</f>
        <v>#DIV/0!</v>
      </c>
      <c r="P59" s="122"/>
      <c r="Q59" s="122"/>
      <c r="R59" s="122" t="e">
        <f>(R58/S58)*100</f>
        <v>#DIV/0!</v>
      </c>
      <c r="S59" s="122"/>
      <c r="T59" s="122"/>
      <c r="U59" s="122" t="e">
        <f>(U58/V58)*100</f>
        <v>#DIV/0!</v>
      </c>
      <c r="V59" s="122"/>
      <c r="W59" s="122"/>
      <c r="X59" s="122" t="e">
        <f>(X58/Y58)*100</f>
        <v>#DIV/0!</v>
      </c>
      <c r="Y59" s="122"/>
      <c r="Z59" s="122"/>
      <c r="AA59" s="122" t="e">
        <f>(AA58/AB58)*100</f>
        <v>#DIV/0!</v>
      </c>
      <c r="AB59" s="122"/>
      <c r="AC59" s="122"/>
      <c r="AD59" s="122" t="e">
        <f>(AD58/AE58)*100</f>
        <v>#DIV/0!</v>
      </c>
      <c r="AE59" s="122"/>
      <c r="AF59" s="122"/>
      <c r="AG59" s="122" t="e">
        <f>(AG58/AH58)*100</f>
        <v>#DIV/0!</v>
      </c>
      <c r="AH59" s="122"/>
      <c r="AI59" s="122"/>
      <c r="AJ59" s="122" t="e">
        <f>(AJ58/AK58)*100</f>
        <v>#DIV/0!</v>
      </c>
      <c r="AK59" s="122"/>
      <c r="AL59" s="122"/>
      <c r="AM59" s="122" t="e">
        <f>(AM58/AN58)*100</f>
        <v>#DIV/0!</v>
      </c>
      <c r="AN59" s="122"/>
      <c r="AO59" s="122"/>
      <c r="AP59" s="122" t="e">
        <f>(AP58/AQ58)*100</f>
        <v>#DIV/0!</v>
      </c>
      <c r="AQ59" s="122"/>
      <c r="AR59" s="122"/>
      <c r="AS59" s="122" t="e">
        <f>(AS58/AT58)*100</f>
        <v>#DIV/0!</v>
      </c>
      <c r="AT59" s="122"/>
      <c r="AU59" s="122"/>
    </row>
    <row r="60" spans="2:47" ht="18" customHeight="1">
      <c r="B60" s="248"/>
      <c r="C60" s="116">
        <v>27</v>
      </c>
      <c r="D60" s="104" t="s">
        <v>89</v>
      </c>
      <c r="E60" s="104" t="s">
        <v>90</v>
      </c>
      <c r="F60" s="104" t="s">
        <v>349</v>
      </c>
      <c r="G60" s="84" t="s">
        <v>91</v>
      </c>
      <c r="H60" s="190" t="s">
        <v>38</v>
      </c>
      <c r="I60" s="16">
        <v>526</v>
      </c>
      <c r="J60" s="161">
        <v>1433</v>
      </c>
      <c r="K60" s="162"/>
      <c r="L60" s="16">
        <v>409</v>
      </c>
      <c r="M60" s="161">
        <v>1511</v>
      </c>
      <c r="N60" s="162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>
      <c r="B61" s="248"/>
      <c r="C61" s="116"/>
      <c r="D61" s="104"/>
      <c r="E61" s="104"/>
      <c r="F61" s="104"/>
      <c r="G61" s="84"/>
      <c r="H61" s="190"/>
      <c r="I61" s="122">
        <f>(I60/J60)*100</f>
        <v>36.706210746685272</v>
      </c>
      <c r="J61" s="122"/>
      <c r="K61" s="122"/>
      <c r="L61" s="122">
        <f>(L60/M60)*100</f>
        <v>27.068166776968894</v>
      </c>
      <c r="M61" s="122"/>
      <c r="N61" s="122"/>
      <c r="O61" s="122" t="e">
        <f>(O60/P60)*100</f>
        <v>#DIV/0!</v>
      </c>
      <c r="P61" s="122"/>
      <c r="Q61" s="122"/>
      <c r="R61" s="122" t="e">
        <f>(R60/S60)*100</f>
        <v>#DIV/0!</v>
      </c>
      <c r="S61" s="122"/>
      <c r="T61" s="122"/>
      <c r="U61" s="122" t="e">
        <f>(U60/V60)*100</f>
        <v>#DIV/0!</v>
      </c>
      <c r="V61" s="122"/>
      <c r="W61" s="122"/>
      <c r="X61" s="122" t="e">
        <f>(X60/Y60)*100</f>
        <v>#DIV/0!</v>
      </c>
      <c r="Y61" s="122"/>
      <c r="Z61" s="122"/>
      <c r="AA61" s="122" t="e">
        <f>(AA60/AB60)*100</f>
        <v>#DIV/0!</v>
      </c>
      <c r="AB61" s="122"/>
      <c r="AC61" s="122"/>
      <c r="AD61" s="122" t="e">
        <f>(AD60/AE60)*100</f>
        <v>#DIV/0!</v>
      </c>
      <c r="AE61" s="122"/>
      <c r="AF61" s="122"/>
      <c r="AG61" s="122" t="e">
        <f>(AG60/AH60)*100</f>
        <v>#DIV/0!</v>
      </c>
      <c r="AH61" s="122"/>
      <c r="AI61" s="122"/>
      <c r="AJ61" s="122" t="e">
        <f>(AJ60/AK60)*100</f>
        <v>#DIV/0!</v>
      </c>
      <c r="AK61" s="122"/>
      <c r="AL61" s="122"/>
      <c r="AM61" s="122" t="e">
        <f>(AM60/AN60)*100</f>
        <v>#DIV/0!</v>
      </c>
      <c r="AN61" s="122"/>
      <c r="AO61" s="122"/>
      <c r="AP61" s="122" t="e">
        <f>(AP60/AQ60)*100</f>
        <v>#DIV/0!</v>
      </c>
      <c r="AQ61" s="122"/>
      <c r="AR61" s="122"/>
      <c r="AS61" s="122" t="e">
        <f>(AS60/AT60)*100</f>
        <v>#DIV/0!</v>
      </c>
      <c r="AT61" s="122"/>
      <c r="AU61" s="122"/>
    </row>
    <row r="62" spans="2:47" ht="18" customHeight="1">
      <c r="B62" s="248"/>
      <c r="C62" s="116">
        <v>28</v>
      </c>
      <c r="D62" s="104" t="s">
        <v>302</v>
      </c>
      <c r="E62" s="104" t="s">
        <v>93</v>
      </c>
      <c r="F62" s="104" t="s">
        <v>350</v>
      </c>
      <c r="G62" s="84" t="s">
        <v>94</v>
      </c>
      <c r="H62" s="190" t="s">
        <v>28</v>
      </c>
      <c r="I62" s="16">
        <v>763</v>
      </c>
      <c r="J62" s="161">
        <v>1433</v>
      </c>
      <c r="K62" s="162"/>
      <c r="L62" s="16">
        <v>741</v>
      </c>
      <c r="M62" s="161">
        <v>1511</v>
      </c>
      <c r="N62" s="162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>
      <c r="B63" s="248"/>
      <c r="C63" s="116"/>
      <c r="D63" s="104"/>
      <c r="E63" s="104"/>
      <c r="F63" s="104"/>
      <c r="G63" s="84"/>
      <c r="H63" s="190"/>
      <c r="I63" s="122">
        <f>(I62/J62)*100</f>
        <v>53.244940683879975</v>
      </c>
      <c r="J63" s="122"/>
      <c r="K63" s="122"/>
      <c r="L63" s="122">
        <f>(L62/M62)*100</f>
        <v>49.040370615486431</v>
      </c>
      <c r="M63" s="122"/>
      <c r="N63" s="122"/>
      <c r="O63" s="122" t="e">
        <f>(O62/P62)*100</f>
        <v>#DIV/0!</v>
      </c>
      <c r="P63" s="122"/>
      <c r="Q63" s="122"/>
      <c r="R63" s="122" t="e">
        <f>(R62/S62)*100</f>
        <v>#DIV/0!</v>
      </c>
      <c r="S63" s="122"/>
      <c r="T63" s="122"/>
      <c r="U63" s="122" t="e">
        <f>(U62/V62)*100</f>
        <v>#DIV/0!</v>
      </c>
      <c r="V63" s="122"/>
      <c r="W63" s="122"/>
      <c r="X63" s="122" t="e">
        <f>(X62/Y62)*100</f>
        <v>#DIV/0!</v>
      </c>
      <c r="Y63" s="122"/>
      <c r="Z63" s="122"/>
      <c r="AA63" s="122" t="e">
        <f>(AA62/AB62)*100</f>
        <v>#DIV/0!</v>
      </c>
      <c r="AB63" s="122"/>
      <c r="AC63" s="122"/>
      <c r="AD63" s="122" t="e">
        <f>(AD62/AE62)*100</f>
        <v>#DIV/0!</v>
      </c>
      <c r="AE63" s="122"/>
      <c r="AF63" s="122"/>
      <c r="AG63" s="122" t="e">
        <f>(AG62/AH62)*100</f>
        <v>#DIV/0!</v>
      </c>
      <c r="AH63" s="122"/>
      <c r="AI63" s="122"/>
      <c r="AJ63" s="122" t="e">
        <f>(AJ62/AK62)*100</f>
        <v>#DIV/0!</v>
      </c>
      <c r="AK63" s="122"/>
      <c r="AL63" s="122"/>
      <c r="AM63" s="122" t="e">
        <f>(AM62/AN62)*100</f>
        <v>#DIV/0!</v>
      </c>
      <c r="AN63" s="122"/>
      <c r="AO63" s="122"/>
      <c r="AP63" s="122" t="e">
        <f>(AP62/AQ62)*100</f>
        <v>#DIV/0!</v>
      </c>
      <c r="AQ63" s="122"/>
      <c r="AR63" s="122"/>
      <c r="AS63" s="122" t="e">
        <f>(AS62/AT62)*100</f>
        <v>#DIV/0!</v>
      </c>
      <c r="AT63" s="122"/>
      <c r="AU63" s="122"/>
    </row>
    <row r="64" spans="2:47" ht="18" customHeight="1">
      <c r="B64" s="245" t="s">
        <v>96</v>
      </c>
      <c r="C64" s="116">
        <v>29</v>
      </c>
      <c r="D64" s="104" t="s">
        <v>97</v>
      </c>
      <c r="E64" s="104" t="s">
        <v>98</v>
      </c>
      <c r="F64" s="229" t="s">
        <v>351</v>
      </c>
      <c r="G64" s="78">
        <v>0.8</v>
      </c>
      <c r="H64" s="190" t="s">
        <v>38</v>
      </c>
      <c r="I64" s="16">
        <v>1587</v>
      </c>
      <c r="J64" s="161">
        <v>1953</v>
      </c>
      <c r="K64" s="162"/>
      <c r="L64" s="16">
        <v>1371</v>
      </c>
      <c r="M64" s="161">
        <v>1764</v>
      </c>
      <c r="N64" s="162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>
      <c r="B65" s="246"/>
      <c r="C65" s="116"/>
      <c r="D65" s="104"/>
      <c r="E65" s="104"/>
      <c r="F65" s="104"/>
      <c r="G65" s="73"/>
      <c r="H65" s="190"/>
      <c r="I65" s="122">
        <f>(I64/J64)*100</f>
        <v>81.259600614439321</v>
      </c>
      <c r="J65" s="122"/>
      <c r="K65" s="122"/>
      <c r="L65" s="122">
        <f>(L64/M64)*100</f>
        <v>77.721088435374156</v>
      </c>
      <c r="M65" s="122"/>
      <c r="N65" s="122"/>
      <c r="O65" s="122" t="e">
        <f>(O64/P64)*100</f>
        <v>#DIV/0!</v>
      </c>
      <c r="P65" s="122"/>
      <c r="Q65" s="122"/>
      <c r="R65" s="122" t="e">
        <f>(R64/S64)*100</f>
        <v>#DIV/0!</v>
      </c>
      <c r="S65" s="122"/>
      <c r="T65" s="122"/>
      <c r="U65" s="122" t="e">
        <f>(U64/V64)*100</f>
        <v>#DIV/0!</v>
      </c>
      <c r="V65" s="122"/>
      <c r="W65" s="122"/>
      <c r="X65" s="122" t="e">
        <f>(X64/Y64)*100</f>
        <v>#DIV/0!</v>
      </c>
      <c r="Y65" s="122"/>
      <c r="Z65" s="122"/>
      <c r="AA65" s="122" t="e">
        <f>(AA64/AB64)*100</f>
        <v>#DIV/0!</v>
      </c>
      <c r="AB65" s="122"/>
      <c r="AC65" s="122"/>
      <c r="AD65" s="122" t="e">
        <f>(AD64/AE64)*100</f>
        <v>#DIV/0!</v>
      </c>
      <c r="AE65" s="122"/>
      <c r="AF65" s="122"/>
      <c r="AG65" s="122" t="e">
        <f>(AG64/AH64)*100</f>
        <v>#DIV/0!</v>
      </c>
      <c r="AH65" s="122"/>
      <c r="AI65" s="122"/>
      <c r="AJ65" s="122" t="e">
        <f>(AJ64/AK64)*100</f>
        <v>#DIV/0!</v>
      </c>
      <c r="AK65" s="122"/>
      <c r="AL65" s="122"/>
      <c r="AM65" s="122" t="e">
        <f>(AM64/AN64)*100</f>
        <v>#DIV/0!</v>
      </c>
      <c r="AN65" s="122"/>
      <c r="AO65" s="122"/>
      <c r="AP65" s="122" t="e">
        <f>(AP64/AQ64)*100</f>
        <v>#DIV/0!</v>
      </c>
      <c r="AQ65" s="122"/>
      <c r="AR65" s="122"/>
      <c r="AS65" s="122" t="e">
        <f>(AS64/AT64)*100</f>
        <v>#DIV/0!</v>
      </c>
      <c r="AT65" s="122"/>
      <c r="AU65" s="122"/>
    </row>
    <row r="66" spans="2:47" ht="18" customHeight="1">
      <c r="B66" s="246"/>
      <c r="C66" s="116">
        <v>30</v>
      </c>
      <c r="D66" s="104" t="s">
        <v>99</v>
      </c>
      <c r="E66" s="104" t="s">
        <v>100</v>
      </c>
      <c r="F66" s="104" t="s">
        <v>352</v>
      </c>
      <c r="G66" s="84" t="s">
        <v>101</v>
      </c>
      <c r="H66" s="190" t="s">
        <v>28</v>
      </c>
      <c r="I66" s="16">
        <v>16</v>
      </c>
      <c r="J66" s="161">
        <v>847</v>
      </c>
      <c r="K66" s="162"/>
      <c r="L66" s="16">
        <v>15</v>
      </c>
      <c r="M66" s="161">
        <v>888</v>
      </c>
      <c r="N66" s="162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>
      <c r="B67" s="246"/>
      <c r="C67" s="116"/>
      <c r="D67" s="104"/>
      <c r="E67" s="104"/>
      <c r="F67" s="104"/>
      <c r="G67" s="84"/>
      <c r="H67" s="190"/>
      <c r="I67" s="122">
        <f>(I66/J66)*100</f>
        <v>1.8890200708382525</v>
      </c>
      <c r="J67" s="122"/>
      <c r="K67" s="122"/>
      <c r="L67" s="122">
        <f>(L66/M66)*100</f>
        <v>1.6891891891891893</v>
      </c>
      <c r="M67" s="122"/>
      <c r="N67" s="122"/>
      <c r="O67" s="122" t="e">
        <f>(O66/P66)*100</f>
        <v>#DIV/0!</v>
      </c>
      <c r="P67" s="122"/>
      <c r="Q67" s="122"/>
      <c r="R67" s="122" t="e">
        <f>(R66/S66)*100</f>
        <v>#DIV/0!</v>
      </c>
      <c r="S67" s="122"/>
      <c r="T67" s="122"/>
      <c r="U67" s="122" t="e">
        <f>(U66/V66)*100</f>
        <v>#DIV/0!</v>
      </c>
      <c r="V67" s="122"/>
      <c r="W67" s="122"/>
      <c r="X67" s="122" t="e">
        <f>(X66/Y66)*100</f>
        <v>#DIV/0!</v>
      </c>
      <c r="Y67" s="122"/>
      <c r="Z67" s="122"/>
      <c r="AA67" s="122" t="e">
        <f>(AA66/AB66)*100</f>
        <v>#DIV/0!</v>
      </c>
      <c r="AB67" s="122"/>
      <c r="AC67" s="122"/>
      <c r="AD67" s="122" t="e">
        <f>(AD66/AE66)*100</f>
        <v>#DIV/0!</v>
      </c>
      <c r="AE67" s="122"/>
      <c r="AF67" s="122"/>
      <c r="AG67" s="122" t="e">
        <f>(AG66/AH66)*100</f>
        <v>#DIV/0!</v>
      </c>
      <c r="AH67" s="122"/>
      <c r="AI67" s="122"/>
      <c r="AJ67" s="122" t="e">
        <f>(AJ66/AK66)*100</f>
        <v>#DIV/0!</v>
      </c>
      <c r="AK67" s="122"/>
      <c r="AL67" s="122"/>
      <c r="AM67" s="122" t="e">
        <f>(AM66/AN66)*100</f>
        <v>#DIV/0!</v>
      </c>
      <c r="AN67" s="122"/>
      <c r="AO67" s="122"/>
      <c r="AP67" s="122" t="e">
        <f>(AP66/AQ66)*100</f>
        <v>#DIV/0!</v>
      </c>
      <c r="AQ67" s="122"/>
      <c r="AR67" s="122"/>
      <c r="AS67" s="122" t="e">
        <f>(AS66/AT66)*100</f>
        <v>#DIV/0!</v>
      </c>
      <c r="AT67" s="122"/>
      <c r="AU67" s="122"/>
    </row>
    <row r="68" spans="2:47" ht="18" customHeight="1">
      <c r="B68" s="246"/>
      <c r="C68" s="116">
        <v>31</v>
      </c>
      <c r="D68" s="104" t="s">
        <v>102</v>
      </c>
      <c r="E68" s="104" t="s">
        <v>103</v>
      </c>
      <c r="F68" s="104" t="s">
        <v>353</v>
      </c>
      <c r="G68" s="117" t="s">
        <v>104</v>
      </c>
      <c r="H68" s="190" t="s">
        <v>38</v>
      </c>
      <c r="I68" s="16">
        <v>13</v>
      </c>
      <c r="J68" s="161">
        <v>847</v>
      </c>
      <c r="K68" s="162"/>
      <c r="L68" s="16">
        <v>7</v>
      </c>
      <c r="M68" s="161">
        <v>888</v>
      </c>
      <c r="N68" s="162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>
      <c r="B69" s="246"/>
      <c r="C69" s="116"/>
      <c r="D69" s="104"/>
      <c r="E69" s="104"/>
      <c r="F69" s="104"/>
      <c r="G69" s="117"/>
      <c r="H69" s="190"/>
      <c r="I69" s="122">
        <f>(I68/J68)*100</f>
        <v>1.5348288075560803</v>
      </c>
      <c r="J69" s="122"/>
      <c r="K69" s="122"/>
      <c r="L69" s="122">
        <f>(L68/M68)*100</f>
        <v>0.78828828828828823</v>
      </c>
      <c r="M69" s="122"/>
      <c r="N69" s="122"/>
      <c r="O69" s="122" t="e">
        <f>(O68/P68)*100</f>
        <v>#DIV/0!</v>
      </c>
      <c r="P69" s="122"/>
      <c r="Q69" s="122"/>
      <c r="R69" s="122" t="e">
        <f>(R68/S68)*100</f>
        <v>#DIV/0!</v>
      </c>
      <c r="S69" s="122"/>
      <c r="T69" s="122"/>
      <c r="U69" s="122" t="e">
        <f>(U68/V68)*100</f>
        <v>#DIV/0!</v>
      </c>
      <c r="V69" s="122"/>
      <c r="W69" s="122"/>
      <c r="X69" s="122" t="e">
        <f>(X68/Y68)*100</f>
        <v>#DIV/0!</v>
      </c>
      <c r="Y69" s="122"/>
      <c r="Z69" s="122"/>
      <c r="AA69" s="122" t="e">
        <f>(AA68/AB68)*100</f>
        <v>#DIV/0!</v>
      </c>
      <c r="AB69" s="122"/>
      <c r="AC69" s="122"/>
      <c r="AD69" s="122" t="e">
        <f>(AD68/AE68)*100</f>
        <v>#DIV/0!</v>
      </c>
      <c r="AE69" s="122"/>
      <c r="AF69" s="122"/>
      <c r="AG69" s="122" t="e">
        <f>(AG68/AH68)*100</f>
        <v>#DIV/0!</v>
      </c>
      <c r="AH69" s="122"/>
      <c r="AI69" s="122"/>
      <c r="AJ69" s="122" t="e">
        <f>(AJ68/AK68)*100</f>
        <v>#DIV/0!</v>
      </c>
      <c r="AK69" s="122"/>
      <c r="AL69" s="122"/>
      <c r="AM69" s="122" t="e">
        <f>(AM68/AN68)*100</f>
        <v>#DIV/0!</v>
      </c>
      <c r="AN69" s="122"/>
      <c r="AO69" s="122"/>
      <c r="AP69" s="122" t="e">
        <f>(AP68/AQ68)*100</f>
        <v>#DIV/0!</v>
      </c>
      <c r="AQ69" s="122"/>
      <c r="AR69" s="122"/>
      <c r="AS69" s="122" t="e">
        <f>(AS68/AT68)*100</f>
        <v>#DIV/0!</v>
      </c>
      <c r="AT69" s="122"/>
      <c r="AU69" s="122"/>
    </row>
    <row r="70" spans="2:47" ht="18" customHeight="1">
      <c r="B70" s="246"/>
      <c r="C70" s="116">
        <v>32</v>
      </c>
      <c r="D70" s="104" t="s">
        <v>105</v>
      </c>
      <c r="E70" s="104" t="s">
        <v>106</v>
      </c>
      <c r="F70" s="104" t="s">
        <v>354</v>
      </c>
      <c r="G70" s="118">
        <v>7</v>
      </c>
      <c r="H70" s="190" t="s">
        <v>38</v>
      </c>
      <c r="I70" s="16">
        <v>3943</v>
      </c>
      <c r="J70" s="161">
        <v>847</v>
      </c>
      <c r="K70" s="162"/>
      <c r="L70" s="16">
        <v>3430</v>
      </c>
      <c r="M70" s="161">
        <v>888</v>
      </c>
      <c r="N70" s="162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>
      <c r="B71" s="246"/>
      <c r="C71" s="116"/>
      <c r="D71" s="104"/>
      <c r="E71" s="104"/>
      <c r="F71" s="104"/>
      <c r="G71" s="118"/>
      <c r="H71" s="190"/>
      <c r="I71" s="122">
        <f>(I70/J70)</f>
        <v>4.6552538370720189</v>
      </c>
      <c r="J71" s="122"/>
      <c r="K71" s="122"/>
      <c r="L71" s="122">
        <f>(L70/M70)</f>
        <v>3.8626126126126126</v>
      </c>
      <c r="M71" s="122"/>
      <c r="N71" s="122"/>
      <c r="O71" s="122" t="e">
        <f>(O70/P70)</f>
        <v>#DIV/0!</v>
      </c>
      <c r="P71" s="122"/>
      <c r="Q71" s="122"/>
      <c r="R71" s="122" t="e">
        <f>(R70/S70)</f>
        <v>#DIV/0!</v>
      </c>
      <c r="S71" s="122"/>
      <c r="T71" s="122"/>
      <c r="U71" s="122" t="e">
        <f>(U70/V70)</f>
        <v>#DIV/0!</v>
      </c>
      <c r="V71" s="122"/>
      <c r="W71" s="122"/>
      <c r="X71" s="122" t="e">
        <f>(X70/Y70)</f>
        <v>#DIV/0!</v>
      </c>
      <c r="Y71" s="122"/>
      <c r="Z71" s="122"/>
      <c r="AA71" s="122" t="e">
        <f>(AA70/AB70)</f>
        <v>#DIV/0!</v>
      </c>
      <c r="AB71" s="122"/>
      <c r="AC71" s="122"/>
      <c r="AD71" s="122" t="e">
        <f>(AD70/AE70)</f>
        <v>#DIV/0!</v>
      </c>
      <c r="AE71" s="122"/>
      <c r="AF71" s="122"/>
      <c r="AG71" s="122" t="e">
        <f>(AG70/AH70)</f>
        <v>#DIV/0!</v>
      </c>
      <c r="AH71" s="122"/>
      <c r="AI71" s="122"/>
      <c r="AJ71" s="122" t="e">
        <f>(AJ70/AK70)</f>
        <v>#DIV/0!</v>
      </c>
      <c r="AK71" s="122"/>
      <c r="AL71" s="122"/>
      <c r="AM71" s="122" t="e">
        <f>(AM70/AN70)</f>
        <v>#DIV/0!</v>
      </c>
      <c r="AN71" s="122"/>
      <c r="AO71" s="122"/>
      <c r="AP71" s="122" t="e">
        <f>(AP70/AQ70)</f>
        <v>#DIV/0!</v>
      </c>
      <c r="AQ71" s="122"/>
      <c r="AR71" s="122"/>
      <c r="AS71" s="122" t="e">
        <f>(AS70/AT70)</f>
        <v>#DIV/0!</v>
      </c>
      <c r="AT71" s="122"/>
      <c r="AU71" s="122"/>
    </row>
    <row r="72" spans="2:47" ht="18" customHeight="1">
      <c r="B72" s="246"/>
      <c r="C72" s="116">
        <v>33</v>
      </c>
      <c r="D72" s="104" t="s">
        <v>303</v>
      </c>
      <c r="E72" s="104" t="s">
        <v>108</v>
      </c>
      <c r="F72" s="104" t="s">
        <v>355</v>
      </c>
      <c r="G72" s="86">
        <v>0.5</v>
      </c>
      <c r="H72" s="190" t="s">
        <v>28</v>
      </c>
      <c r="I72" s="16">
        <v>763</v>
      </c>
      <c r="J72" s="161">
        <v>847</v>
      </c>
      <c r="K72" s="162"/>
      <c r="L72" s="16">
        <v>741</v>
      </c>
      <c r="M72" s="161">
        <v>888</v>
      </c>
      <c r="N72" s="162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>
      <c r="B73" s="246"/>
      <c r="C73" s="116"/>
      <c r="D73" s="104"/>
      <c r="E73" s="104"/>
      <c r="F73" s="104"/>
      <c r="G73" s="84"/>
      <c r="H73" s="190"/>
      <c r="I73" s="122">
        <f>(I72/J72)*100</f>
        <v>90.082644628099175</v>
      </c>
      <c r="J73" s="122"/>
      <c r="K73" s="122"/>
      <c r="L73" s="122">
        <f>(L72/M72)*100</f>
        <v>83.445945945945937</v>
      </c>
      <c r="M73" s="122"/>
      <c r="N73" s="122"/>
      <c r="O73" s="122" t="e">
        <f>(O72/P72)*100</f>
        <v>#DIV/0!</v>
      </c>
      <c r="P73" s="122"/>
      <c r="Q73" s="122"/>
      <c r="R73" s="122" t="e">
        <f>(R72/S72)*100</f>
        <v>#DIV/0!</v>
      </c>
      <c r="S73" s="122"/>
      <c r="T73" s="122"/>
      <c r="U73" s="122" t="e">
        <f>(U72/V72)*100</f>
        <v>#DIV/0!</v>
      </c>
      <c r="V73" s="122"/>
      <c r="W73" s="122"/>
      <c r="X73" s="122" t="e">
        <f>(X72/Y72)*100</f>
        <v>#DIV/0!</v>
      </c>
      <c r="Y73" s="122"/>
      <c r="Z73" s="122"/>
      <c r="AA73" s="122" t="e">
        <f>(AA72/AB72)*100</f>
        <v>#DIV/0!</v>
      </c>
      <c r="AB73" s="122"/>
      <c r="AC73" s="122"/>
      <c r="AD73" s="122" t="e">
        <f>(AD72/AE72)*100</f>
        <v>#DIV/0!</v>
      </c>
      <c r="AE73" s="122"/>
      <c r="AF73" s="122"/>
      <c r="AG73" s="122" t="e">
        <f>(AG72/AH72)*100</f>
        <v>#DIV/0!</v>
      </c>
      <c r="AH73" s="122"/>
      <c r="AI73" s="122"/>
      <c r="AJ73" s="122" t="e">
        <f>(AJ72/AK72)*100</f>
        <v>#DIV/0!</v>
      </c>
      <c r="AK73" s="122"/>
      <c r="AL73" s="122"/>
      <c r="AM73" s="122" t="e">
        <f>(AM72/AN72)*100</f>
        <v>#DIV/0!</v>
      </c>
      <c r="AN73" s="122"/>
      <c r="AO73" s="122"/>
      <c r="AP73" s="122" t="e">
        <f>(AP72/AQ72)*100</f>
        <v>#DIV/0!</v>
      </c>
      <c r="AQ73" s="122"/>
      <c r="AR73" s="122"/>
      <c r="AS73" s="122" t="e">
        <f>(AS72/AT72)*100</f>
        <v>#DIV/0!</v>
      </c>
      <c r="AT73" s="122"/>
      <c r="AU73" s="122"/>
    </row>
    <row r="74" spans="2:47" ht="18" customHeight="1">
      <c r="B74" s="246"/>
      <c r="C74" s="116">
        <v>34</v>
      </c>
      <c r="D74" s="104" t="s">
        <v>304</v>
      </c>
      <c r="E74" s="104" t="s">
        <v>110</v>
      </c>
      <c r="F74" s="104" t="s">
        <v>356</v>
      </c>
      <c r="G74" s="86">
        <v>0.1</v>
      </c>
      <c r="H74" s="190" t="s">
        <v>28</v>
      </c>
      <c r="I74" s="16">
        <v>0</v>
      </c>
      <c r="J74" s="161">
        <v>847</v>
      </c>
      <c r="K74" s="162"/>
      <c r="L74" s="16">
        <v>0</v>
      </c>
      <c r="M74" s="161">
        <v>888</v>
      </c>
      <c r="N74" s="162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>
      <c r="B75" s="246"/>
      <c r="C75" s="116"/>
      <c r="D75" s="104"/>
      <c r="E75" s="104"/>
      <c r="F75" s="104"/>
      <c r="G75" s="84"/>
      <c r="H75" s="190"/>
      <c r="I75" s="122">
        <f>(I74/J74)*100</f>
        <v>0</v>
      </c>
      <c r="J75" s="122"/>
      <c r="K75" s="122"/>
      <c r="L75" s="122">
        <f>(L74/M74)*100</f>
        <v>0</v>
      </c>
      <c r="M75" s="122"/>
      <c r="N75" s="122"/>
      <c r="O75" s="122" t="e">
        <f>(O74/P74)*100</f>
        <v>#DIV/0!</v>
      </c>
      <c r="P75" s="122"/>
      <c r="Q75" s="122"/>
      <c r="R75" s="122" t="e">
        <f>(R74/S74)*100</f>
        <v>#DIV/0!</v>
      </c>
      <c r="S75" s="122"/>
      <c r="T75" s="122"/>
      <c r="U75" s="122" t="e">
        <f>(U74/V74)*100</f>
        <v>#DIV/0!</v>
      </c>
      <c r="V75" s="122"/>
      <c r="W75" s="122"/>
      <c r="X75" s="122" t="e">
        <f>(X74/Y74)*100</f>
        <v>#DIV/0!</v>
      </c>
      <c r="Y75" s="122"/>
      <c r="Z75" s="122"/>
      <c r="AA75" s="122" t="e">
        <f>(AA74/AB74)*100</f>
        <v>#DIV/0!</v>
      </c>
      <c r="AB75" s="122"/>
      <c r="AC75" s="122"/>
      <c r="AD75" s="122" t="e">
        <f>(AD74/AE74)*100</f>
        <v>#DIV/0!</v>
      </c>
      <c r="AE75" s="122"/>
      <c r="AF75" s="122"/>
      <c r="AG75" s="122" t="e">
        <f>(AG74/AH74)*100</f>
        <v>#DIV/0!</v>
      </c>
      <c r="AH75" s="122"/>
      <c r="AI75" s="122"/>
      <c r="AJ75" s="122" t="e">
        <f>(AJ74/AK74)*100</f>
        <v>#DIV/0!</v>
      </c>
      <c r="AK75" s="122"/>
      <c r="AL75" s="122"/>
      <c r="AM75" s="122" t="e">
        <f>(AM74/AN74)*100</f>
        <v>#DIV/0!</v>
      </c>
      <c r="AN75" s="122"/>
      <c r="AO75" s="122"/>
      <c r="AP75" s="122" t="e">
        <f>(AP74/AQ74)*100</f>
        <v>#DIV/0!</v>
      </c>
      <c r="AQ75" s="122"/>
      <c r="AR75" s="122"/>
      <c r="AS75" s="122" t="e">
        <f>(AS74/AT74)*100</f>
        <v>#DIV/0!</v>
      </c>
      <c r="AT75" s="122"/>
      <c r="AU75" s="122"/>
    </row>
    <row r="76" spans="2:47" ht="18" customHeight="1">
      <c r="B76" s="246"/>
      <c r="C76" s="116">
        <v>35</v>
      </c>
      <c r="D76" s="104" t="s">
        <v>111</v>
      </c>
      <c r="E76" s="104" t="s">
        <v>112</v>
      </c>
      <c r="F76" s="104" t="s">
        <v>357</v>
      </c>
      <c r="G76" s="117" t="s">
        <v>113</v>
      </c>
      <c r="H76" s="190" t="s">
        <v>38</v>
      </c>
      <c r="I76" s="16">
        <v>847</v>
      </c>
      <c r="J76" s="161">
        <v>63</v>
      </c>
      <c r="K76" s="162"/>
      <c r="L76" s="16">
        <v>888</v>
      </c>
      <c r="M76" s="161">
        <v>63</v>
      </c>
      <c r="N76" s="162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>
      <c r="B77" s="246"/>
      <c r="C77" s="116"/>
      <c r="D77" s="104"/>
      <c r="E77" s="104"/>
      <c r="F77" s="104"/>
      <c r="G77" s="117"/>
      <c r="H77" s="190"/>
      <c r="I77" s="122">
        <f>(I76/J76)</f>
        <v>13.444444444444445</v>
      </c>
      <c r="J77" s="122"/>
      <c r="K77" s="122"/>
      <c r="L77" s="122">
        <f>(L76/M76)</f>
        <v>14.095238095238095</v>
      </c>
      <c r="M77" s="122"/>
      <c r="N77" s="122"/>
      <c r="O77" s="122" t="e">
        <f>(O76/P76)</f>
        <v>#DIV/0!</v>
      </c>
      <c r="P77" s="122"/>
      <c r="Q77" s="122"/>
      <c r="R77" s="122" t="e">
        <f>(R76/S76)</f>
        <v>#DIV/0!</v>
      </c>
      <c r="S77" s="122"/>
      <c r="T77" s="122"/>
      <c r="U77" s="122" t="e">
        <f>(U76/V76)</f>
        <v>#DIV/0!</v>
      </c>
      <c r="V77" s="122"/>
      <c r="W77" s="122"/>
      <c r="X77" s="122" t="e">
        <f>(X76/Y76)</f>
        <v>#DIV/0!</v>
      </c>
      <c r="Y77" s="122"/>
      <c r="Z77" s="122"/>
      <c r="AA77" s="122" t="e">
        <f>(AA76/AB76)</f>
        <v>#DIV/0!</v>
      </c>
      <c r="AB77" s="122"/>
      <c r="AC77" s="122"/>
      <c r="AD77" s="122" t="e">
        <f>(AD76/AE76)</f>
        <v>#DIV/0!</v>
      </c>
      <c r="AE77" s="122"/>
      <c r="AF77" s="122"/>
      <c r="AG77" s="122" t="e">
        <f>(AG76/AH76)</f>
        <v>#DIV/0!</v>
      </c>
      <c r="AH77" s="122"/>
      <c r="AI77" s="122"/>
      <c r="AJ77" s="122" t="e">
        <f>(AJ76/AK76)</f>
        <v>#DIV/0!</v>
      </c>
      <c r="AK77" s="122"/>
      <c r="AL77" s="122"/>
      <c r="AM77" s="122" t="e">
        <f>(AM76/AN76)</f>
        <v>#DIV/0!</v>
      </c>
      <c r="AN77" s="122"/>
      <c r="AO77" s="122"/>
      <c r="AP77" s="122" t="e">
        <f>(AP76/AQ76)</f>
        <v>#DIV/0!</v>
      </c>
      <c r="AQ77" s="122"/>
      <c r="AR77" s="122"/>
      <c r="AS77" s="122" t="e">
        <f>(AS76/AT76)</f>
        <v>#DIV/0!</v>
      </c>
      <c r="AT77" s="122"/>
      <c r="AU77" s="122"/>
    </row>
    <row r="78" spans="2:47" ht="18" customHeight="1">
      <c r="B78" s="246"/>
      <c r="C78" s="116">
        <v>36</v>
      </c>
      <c r="D78" s="104" t="s">
        <v>114</v>
      </c>
      <c r="E78" s="104" t="s">
        <v>115</v>
      </c>
      <c r="F78" s="237" t="s">
        <v>358</v>
      </c>
      <c r="G78" s="84" t="s">
        <v>116</v>
      </c>
      <c r="H78" s="190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46"/>
      <c r="C79" s="116"/>
      <c r="D79" s="104"/>
      <c r="E79" s="104"/>
      <c r="F79" s="237"/>
      <c r="G79" s="84"/>
      <c r="H79" s="190"/>
      <c r="I79" s="122">
        <f>(I78*J78)/K78</f>
        <v>1.0746788087619985</v>
      </c>
      <c r="J79" s="122"/>
      <c r="K79" s="122"/>
      <c r="L79" s="122">
        <f>(L78*M78)/N78</f>
        <v>1.1065465774575398</v>
      </c>
      <c r="M79" s="122"/>
      <c r="N79" s="122"/>
      <c r="O79" s="122" t="e">
        <f>(O78*P78)/Q78</f>
        <v>#DIV/0!</v>
      </c>
      <c r="P79" s="122"/>
      <c r="Q79" s="122"/>
      <c r="R79" s="122" t="e">
        <f>(R78*S78)/T78</f>
        <v>#DIV/0!</v>
      </c>
      <c r="S79" s="122"/>
      <c r="T79" s="122"/>
      <c r="U79" s="122" t="e">
        <f>(U78*V78)/W78</f>
        <v>#DIV/0!</v>
      </c>
      <c r="V79" s="122"/>
      <c r="W79" s="122"/>
      <c r="X79" s="122" t="e">
        <f>(X78*Y78)/Z78</f>
        <v>#DIV/0!</v>
      </c>
      <c r="Y79" s="122"/>
      <c r="Z79" s="122"/>
      <c r="AA79" s="122" t="e">
        <f>(AA78*AB78)/AC78</f>
        <v>#DIV/0!</v>
      </c>
      <c r="AB79" s="122"/>
      <c r="AC79" s="122"/>
      <c r="AD79" s="122" t="e">
        <f>(AD78*AE78)/AF78</f>
        <v>#DIV/0!</v>
      </c>
      <c r="AE79" s="122"/>
      <c r="AF79" s="122"/>
      <c r="AG79" s="122" t="e">
        <f>(AG78*AH78)/AI78</f>
        <v>#DIV/0!</v>
      </c>
      <c r="AH79" s="122"/>
      <c r="AI79" s="122"/>
      <c r="AJ79" s="122" t="e">
        <f>(AJ78*AK78)/AL78</f>
        <v>#DIV/0!</v>
      </c>
      <c r="AK79" s="122"/>
      <c r="AL79" s="122"/>
      <c r="AM79" s="122" t="e">
        <f>(AM78*AN78)/AO78</f>
        <v>#DIV/0!</v>
      </c>
      <c r="AN79" s="122"/>
      <c r="AO79" s="122"/>
      <c r="AP79" s="122" t="e">
        <f>(AP78*AQ78)/AR78</f>
        <v>#DIV/0!</v>
      </c>
      <c r="AQ79" s="122"/>
      <c r="AR79" s="122"/>
      <c r="AS79" s="122" t="e">
        <f>(AS78*AT78)/AU78</f>
        <v>#DIV/0!</v>
      </c>
      <c r="AT79" s="122"/>
      <c r="AU79" s="122"/>
    </row>
    <row r="80" spans="2:47" ht="18" customHeight="1">
      <c r="B80" s="246"/>
      <c r="C80" s="116">
        <v>37</v>
      </c>
      <c r="D80" s="110" t="s">
        <v>117</v>
      </c>
      <c r="E80" s="110" t="s">
        <v>118</v>
      </c>
      <c r="F80" s="110" t="s">
        <v>359</v>
      </c>
      <c r="G80" s="113"/>
      <c r="H80" s="221" t="s">
        <v>38</v>
      </c>
      <c r="I80" s="16">
        <v>99</v>
      </c>
      <c r="J80" s="161">
        <v>496</v>
      </c>
      <c r="K80" s="162"/>
      <c r="L80" s="16">
        <v>129</v>
      </c>
      <c r="M80" s="161">
        <v>527</v>
      </c>
      <c r="N80" s="162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>
      <c r="B81" s="246"/>
      <c r="C81" s="116"/>
      <c r="D81" s="110"/>
      <c r="E81" s="110"/>
      <c r="F81" s="110"/>
      <c r="G81" s="113"/>
      <c r="H81" s="221"/>
      <c r="I81" s="122">
        <f>(I80/J80)*100</f>
        <v>19.959677419354836</v>
      </c>
      <c r="J81" s="122"/>
      <c r="K81" s="122"/>
      <c r="L81" s="122">
        <f>(L80/M80)*100</f>
        <v>24.478178368121441</v>
      </c>
      <c r="M81" s="122"/>
      <c r="N81" s="122"/>
      <c r="O81" s="122" t="e">
        <f>(O80/P80)*100</f>
        <v>#DIV/0!</v>
      </c>
      <c r="P81" s="122"/>
      <c r="Q81" s="122"/>
      <c r="R81" s="122" t="e">
        <f>(R80/S80)*100</f>
        <v>#DIV/0!</v>
      </c>
      <c r="S81" s="122"/>
      <c r="T81" s="122"/>
      <c r="U81" s="122" t="e">
        <f>(U80/V80)*100</f>
        <v>#DIV/0!</v>
      </c>
      <c r="V81" s="122"/>
      <c r="W81" s="122"/>
      <c r="X81" s="122" t="e">
        <f>(X80/Y80)*100</f>
        <v>#DIV/0!</v>
      </c>
      <c r="Y81" s="122"/>
      <c r="Z81" s="122"/>
      <c r="AA81" s="122" t="e">
        <f>(AA80/AB80)*100</f>
        <v>#DIV/0!</v>
      </c>
      <c r="AB81" s="122"/>
      <c r="AC81" s="122"/>
      <c r="AD81" s="122" t="e">
        <f>(AD80/AE80)*100</f>
        <v>#DIV/0!</v>
      </c>
      <c r="AE81" s="122"/>
      <c r="AF81" s="122"/>
      <c r="AG81" s="122" t="e">
        <f>(AG80/AH80)*100</f>
        <v>#DIV/0!</v>
      </c>
      <c r="AH81" s="122"/>
      <c r="AI81" s="122"/>
      <c r="AJ81" s="122" t="e">
        <f>(AJ80/AK80)*100</f>
        <v>#DIV/0!</v>
      </c>
      <c r="AK81" s="122"/>
      <c r="AL81" s="122"/>
      <c r="AM81" s="122" t="e">
        <f>(AM80/AN80)*100</f>
        <v>#DIV/0!</v>
      </c>
      <c r="AN81" s="122"/>
      <c r="AO81" s="122"/>
      <c r="AP81" s="122" t="e">
        <f>(AP80/AQ80)*100</f>
        <v>#DIV/0!</v>
      </c>
      <c r="AQ81" s="122"/>
      <c r="AR81" s="122"/>
      <c r="AS81" s="122" t="e">
        <f>(AS80/AT80)*100</f>
        <v>#DIV/0!</v>
      </c>
      <c r="AT81" s="122"/>
      <c r="AU81" s="122"/>
    </row>
    <row r="82" spans="2:47" ht="18" customHeight="1">
      <c r="B82" s="242" t="s">
        <v>120</v>
      </c>
      <c r="C82" s="116">
        <v>38</v>
      </c>
      <c r="D82" s="104" t="s">
        <v>305</v>
      </c>
      <c r="E82" s="104" t="s">
        <v>282</v>
      </c>
      <c r="F82" s="229" t="s">
        <v>360</v>
      </c>
      <c r="G82" s="86">
        <v>0.85</v>
      </c>
      <c r="H82" s="190" t="s">
        <v>38</v>
      </c>
      <c r="I82" s="16">
        <v>462</v>
      </c>
      <c r="J82" s="161">
        <v>465</v>
      </c>
      <c r="K82" s="162"/>
      <c r="L82" s="16">
        <v>518</v>
      </c>
      <c r="M82" s="161">
        <v>472</v>
      </c>
      <c r="N82" s="162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>
      <c r="B83" s="243"/>
      <c r="C83" s="116"/>
      <c r="D83" s="104"/>
      <c r="E83" s="104"/>
      <c r="F83" s="104"/>
      <c r="G83" s="84"/>
      <c r="H83" s="190"/>
      <c r="I83" s="317">
        <f>(I82/J82)*100</f>
        <v>99.354838709677423</v>
      </c>
      <c r="J83" s="317"/>
      <c r="K83" s="317"/>
      <c r="L83" s="317">
        <f>(L82/M82)*100</f>
        <v>109.7457627118644</v>
      </c>
      <c r="M83" s="317"/>
      <c r="N83" s="317"/>
      <c r="O83" s="122" t="e">
        <f>(O82/P82)*100</f>
        <v>#DIV/0!</v>
      </c>
      <c r="P83" s="122"/>
      <c r="Q83" s="122"/>
      <c r="R83" s="122" t="e">
        <f>(R82/S82)*100</f>
        <v>#DIV/0!</v>
      </c>
      <c r="S83" s="122"/>
      <c r="T83" s="122"/>
      <c r="U83" s="122" t="e">
        <f>(U82/V82)*100</f>
        <v>#DIV/0!</v>
      </c>
      <c r="V83" s="122"/>
      <c r="W83" s="122"/>
      <c r="X83" s="122" t="e">
        <f>(X82/Y82)*100</f>
        <v>#DIV/0!</v>
      </c>
      <c r="Y83" s="122"/>
      <c r="Z83" s="122"/>
      <c r="AA83" s="122" t="e">
        <f>(AA82/AB82)*100</f>
        <v>#DIV/0!</v>
      </c>
      <c r="AB83" s="122"/>
      <c r="AC83" s="122"/>
      <c r="AD83" s="122" t="e">
        <f>(AD82/AE82)*100</f>
        <v>#DIV/0!</v>
      </c>
      <c r="AE83" s="122"/>
      <c r="AF83" s="122"/>
      <c r="AG83" s="122" t="e">
        <f>(AG82/AH82)*100</f>
        <v>#DIV/0!</v>
      </c>
      <c r="AH83" s="122"/>
      <c r="AI83" s="122"/>
      <c r="AJ83" s="122" t="e">
        <f>(AJ82/AK82)*100</f>
        <v>#DIV/0!</v>
      </c>
      <c r="AK83" s="122"/>
      <c r="AL83" s="122"/>
      <c r="AM83" s="122" t="e">
        <f>(AM82/AN82)*100</f>
        <v>#DIV/0!</v>
      </c>
      <c r="AN83" s="122"/>
      <c r="AO83" s="122"/>
      <c r="AP83" s="122" t="e">
        <f>(AP82/AQ82)*100</f>
        <v>#DIV/0!</v>
      </c>
      <c r="AQ83" s="122"/>
      <c r="AR83" s="122"/>
      <c r="AS83" s="122" t="e">
        <f>(AS82/AT82)*100</f>
        <v>#DIV/0!</v>
      </c>
      <c r="AT83" s="122"/>
      <c r="AU83" s="122"/>
    </row>
    <row r="84" spans="2:47" ht="18" customHeight="1">
      <c r="B84" s="243"/>
      <c r="C84" s="116">
        <v>39</v>
      </c>
      <c r="D84" s="104" t="s">
        <v>123</v>
      </c>
      <c r="E84" s="104" t="s">
        <v>124</v>
      </c>
      <c r="F84" s="104" t="s">
        <v>361</v>
      </c>
      <c r="G84" s="84">
        <v>3</v>
      </c>
      <c r="H84" s="190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43"/>
      <c r="C85" s="116"/>
      <c r="D85" s="104"/>
      <c r="E85" s="104"/>
      <c r="F85" s="104"/>
      <c r="G85" s="84"/>
      <c r="H85" s="190"/>
      <c r="I85" s="241">
        <f>(I84/J84)/K84</f>
        <v>5.118279569892473</v>
      </c>
      <c r="J85" s="241"/>
      <c r="K85" s="241"/>
      <c r="L85" s="241">
        <f>(L84/M84)/N84</f>
        <v>6.166666666666667</v>
      </c>
      <c r="M85" s="241"/>
      <c r="N85" s="241"/>
      <c r="O85" s="241" t="e">
        <f>(O84/P84)/Q84</f>
        <v>#DIV/0!</v>
      </c>
      <c r="P85" s="241"/>
      <c r="Q85" s="241"/>
      <c r="R85" s="241" t="e">
        <f>(R84/S84)/T84</f>
        <v>#DIV/0!</v>
      </c>
      <c r="S85" s="241"/>
      <c r="T85" s="241"/>
      <c r="U85" s="241" t="e">
        <f>(U84/V84)/W84</f>
        <v>#DIV/0!</v>
      </c>
      <c r="V85" s="241"/>
      <c r="W85" s="241"/>
      <c r="X85" s="241" t="e">
        <f>(X84/Y84)/Z84</f>
        <v>#DIV/0!</v>
      </c>
      <c r="Y85" s="241"/>
      <c r="Z85" s="241"/>
      <c r="AA85" s="241" t="e">
        <f>(AA84/AB84)/AC84</f>
        <v>#DIV/0!</v>
      </c>
      <c r="AB85" s="241"/>
      <c r="AC85" s="241"/>
      <c r="AD85" s="241" t="e">
        <f>(AD84/AE84)/AF84</f>
        <v>#DIV/0!</v>
      </c>
      <c r="AE85" s="241"/>
      <c r="AF85" s="241"/>
      <c r="AG85" s="241" t="e">
        <f>(AG84/AH84)/AI84</f>
        <v>#DIV/0!</v>
      </c>
      <c r="AH85" s="241"/>
      <c r="AI85" s="241"/>
      <c r="AJ85" s="241" t="e">
        <f>(AJ84/AK84)/AL84</f>
        <v>#DIV/0!</v>
      </c>
      <c r="AK85" s="241"/>
      <c r="AL85" s="241"/>
      <c r="AM85" s="241" t="e">
        <f>(AM84/AN84)/AO84</f>
        <v>#DIV/0!</v>
      </c>
      <c r="AN85" s="241"/>
      <c r="AO85" s="241"/>
      <c r="AP85" s="241" t="e">
        <f>(AP84/AQ84)/AR84</f>
        <v>#DIV/0!</v>
      </c>
      <c r="AQ85" s="241"/>
      <c r="AR85" s="241"/>
      <c r="AS85" s="241" t="e">
        <f>(AS84/AT84)/AU84</f>
        <v>#DIV/0!</v>
      </c>
      <c r="AT85" s="241"/>
      <c r="AU85" s="241"/>
    </row>
    <row r="86" spans="2:47" ht="18" customHeight="1">
      <c r="B86" s="243"/>
      <c r="C86" s="116">
        <v>40</v>
      </c>
      <c r="D86" s="110" t="s">
        <v>321</v>
      </c>
      <c r="E86" s="110" t="s">
        <v>283</v>
      </c>
      <c r="F86" s="244" t="s">
        <v>362</v>
      </c>
      <c r="G86" s="113"/>
      <c r="H86" s="221" t="s">
        <v>28</v>
      </c>
      <c r="I86" s="16">
        <v>14</v>
      </c>
      <c r="J86" s="161">
        <v>476</v>
      </c>
      <c r="K86" s="162"/>
      <c r="L86" s="16">
        <v>19</v>
      </c>
      <c r="M86" s="161">
        <v>537</v>
      </c>
      <c r="N86" s="162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>
      <c r="B87" s="243"/>
      <c r="C87" s="116"/>
      <c r="D87" s="110"/>
      <c r="E87" s="110"/>
      <c r="F87" s="244"/>
      <c r="G87" s="113"/>
      <c r="H87" s="221"/>
      <c r="I87" s="122">
        <f>(I86/J86)*100</f>
        <v>2.9411764705882351</v>
      </c>
      <c r="J87" s="122"/>
      <c r="K87" s="122"/>
      <c r="L87" s="122">
        <f>(L86/M86)*100</f>
        <v>3.5381750465549344</v>
      </c>
      <c r="M87" s="122"/>
      <c r="N87" s="122"/>
      <c r="O87" s="122" t="e">
        <f>(O86/P86)*100</f>
        <v>#DIV/0!</v>
      </c>
      <c r="P87" s="122"/>
      <c r="Q87" s="122"/>
      <c r="R87" s="122" t="e">
        <f>(R86/S86)*100</f>
        <v>#DIV/0!</v>
      </c>
      <c r="S87" s="122"/>
      <c r="T87" s="122"/>
      <c r="U87" s="122" t="e">
        <f>(U86/V86)*100</f>
        <v>#DIV/0!</v>
      </c>
      <c r="V87" s="122"/>
      <c r="W87" s="122"/>
      <c r="X87" s="122" t="e">
        <f>(X86/Y86)*100</f>
        <v>#DIV/0!</v>
      </c>
      <c r="Y87" s="122"/>
      <c r="Z87" s="122"/>
      <c r="AA87" s="122" t="e">
        <f>(AA86/AB86)*100</f>
        <v>#DIV/0!</v>
      </c>
      <c r="AB87" s="122"/>
      <c r="AC87" s="122"/>
      <c r="AD87" s="122" t="e">
        <f>(AD86/AE86)*100</f>
        <v>#DIV/0!</v>
      </c>
      <c r="AE87" s="122"/>
      <c r="AF87" s="122"/>
      <c r="AG87" s="122" t="e">
        <f>(AG86/AH86)*100</f>
        <v>#DIV/0!</v>
      </c>
      <c r="AH87" s="122"/>
      <c r="AI87" s="122"/>
      <c r="AJ87" s="122" t="e">
        <f>(AJ86/AK86)*100</f>
        <v>#DIV/0!</v>
      </c>
      <c r="AK87" s="122"/>
      <c r="AL87" s="122"/>
      <c r="AM87" s="122" t="e">
        <f>(AM86/AN86)*100</f>
        <v>#DIV/0!</v>
      </c>
      <c r="AN87" s="122"/>
      <c r="AO87" s="122"/>
      <c r="AP87" s="122" t="e">
        <f>(AP86/AQ86)*100</f>
        <v>#DIV/0!</v>
      </c>
      <c r="AQ87" s="122"/>
      <c r="AR87" s="122"/>
      <c r="AS87" s="122" t="e">
        <f>(AS86/AT86)*100</f>
        <v>#DIV/0!</v>
      </c>
      <c r="AT87" s="122"/>
      <c r="AU87" s="122"/>
    </row>
    <row r="88" spans="2:47" ht="18" customHeight="1">
      <c r="B88" s="243"/>
      <c r="C88" s="116">
        <v>41</v>
      </c>
      <c r="D88" s="104" t="s">
        <v>127</v>
      </c>
      <c r="E88" s="104" t="s">
        <v>128</v>
      </c>
      <c r="F88" s="104" t="s">
        <v>363</v>
      </c>
      <c r="G88" s="78">
        <v>0.4</v>
      </c>
      <c r="H88" s="190" t="s">
        <v>28</v>
      </c>
      <c r="I88" s="16">
        <v>476</v>
      </c>
      <c r="J88" s="161">
        <v>847</v>
      </c>
      <c r="K88" s="162"/>
      <c r="L88" s="16">
        <v>537</v>
      </c>
      <c r="M88" s="161">
        <v>888</v>
      </c>
      <c r="N88" s="162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>
      <c r="B89" s="243"/>
      <c r="C89" s="116"/>
      <c r="D89" s="104"/>
      <c r="E89" s="104"/>
      <c r="F89" s="104"/>
      <c r="G89" s="73"/>
      <c r="H89" s="190"/>
      <c r="I89" s="122">
        <f>(I88/J88)*100</f>
        <v>56.198347107438018</v>
      </c>
      <c r="J89" s="122"/>
      <c r="K89" s="122"/>
      <c r="L89" s="122">
        <f>(L88/M88)*100</f>
        <v>60.472972972972968</v>
      </c>
      <c r="M89" s="122"/>
      <c r="N89" s="122"/>
      <c r="O89" s="122" t="e">
        <f>(O88/P88)*100</f>
        <v>#DIV/0!</v>
      </c>
      <c r="P89" s="122"/>
      <c r="Q89" s="122"/>
      <c r="R89" s="122" t="e">
        <f>(R88/S88)*100</f>
        <v>#DIV/0!</v>
      </c>
      <c r="S89" s="122"/>
      <c r="T89" s="122"/>
      <c r="U89" s="122" t="e">
        <f>(U88/V88)*100</f>
        <v>#DIV/0!</v>
      </c>
      <c r="V89" s="122"/>
      <c r="W89" s="122"/>
      <c r="X89" s="122" t="e">
        <f>(X88/Y88)*100</f>
        <v>#DIV/0!</v>
      </c>
      <c r="Y89" s="122"/>
      <c r="Z89" s="122"/>
      <c r="AA89" s="122" t="e">
        <f>(AA88/AB88)*100</f>
        <v>#DIV/0!</v>
      </c>
      <c r="AB89" s="122"/>
      <c r="AC89" s="122"/>
      <c r="AD89" s="122" t="e">
        <f>(AD88/AE88)*100</f>
        <v>#DIV/0!</v>
      </c>
      <c r="AE89" s="122"/>
      <c r="AF89" s="122"/>
      <c r="AG89" s="122" t="e">
        <f>(AG88/AH88)*100</f>
        <v>#DIV/0!</v>
      </c>
      <c r="AH89" s="122"/>
      <c r="AI89" s="122"/>
      <c r="AJ89" s="122" t="e">
        <f>(AJ88/AK88)*100</f>
        <v>#DIV/0!</v>
      </c>
      <c r="AK89" s="122"/>
      <c r="AL89" s="122"/>
      <c r="AM89" s="122" t="e">
        <f>(AM88/AN88)*100</f>
        <v>#DIV/0!</v>
      </c>
      <c r="AN89" s="122"/>
      <c r="AO89" s="122"/>
      <c r="AP89" s="122" t="e">
        <f>(AP88/AQ88)*100</f>
        <v>#DIV/0!</v>
      </c>
      <c r="AQ89" s="122"/>
      <c r="AR89" s="122"/>
      <c r="AS89" s="122" t="e">
        <f>(AS88/AT88)*100</f>
        <v>#DIV/0!</v>
      </c>
      <c r="AT89" s="122"/>
      <c r="AU89" s="122"/>
    </row>
    <row r="90" spans="2:47" ht="18" customHeight="1">
      <c r="B90" s="243"/>
      <c r="C90" s="116">
        <v>42</v>
      </c>
      <c r="D90" s="104" t="s">
        <v>129</v>
      </c>
      <c r="E90" s="104" t="s">
        <v>130</v>
      </c>
      <c r="F90" s="104" t="s">
        <v>364</v>
      </c>
      <c r="G90" s="86">
        <v>0.3</v>
      </c>
      <c r="H90" s="190" t="s">
        <v>28</v>
      </c>
      <c r="I90" s="16">
        <v>0</v>
      </c>
      <c r="J90" s="161">
        <v>476</v>
      </c>
      <c r="K90" s="162"/>
      <c r="L90" s="16">
        <v>0</v>
      </c>
      <c r="M90" s="161">
        <v>537</v>
      </c>
      <c r="N90" s="162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>
      <c r="B91" s="243"/>
      <c r="C91" s="116"/>
      <c r="D91" s="104"/>
      <c r="E91" s="104"/>
      <c r="F91" s="104"/>
      <c r="G91" s="84"/>
      <c r="H91" s="190"/>
      <c r="I91" s="122">
        <f>(I90/J90)*100</f>
        <v>0</v>
      </c>
      <c r="J91" s="122"/>
      <c r="K91" s="122"/>
      <c r="L91" s="122">
        <f>(L90/M90)*100</f>
        <v>0</v>
      </c>
      <c r="M91" s="122"/>
      <c r="N91" s="122"/>
      <c r="O91" s="122" t="e">
        <f>(O90/P90)*100</f>
        <v>#DIV/0!</v>
      </c>
      <c r="P91" s="122"/>
      <c r="Q91" s="122"/>
      <c r="R91" s="122" t="e">
        <f>(R90/S90)*100</f>
        <v>#DIV/0!</v>
      </c>
      <c r="S91" s="122"/>
      <c r="T91" s="122"/>
      <c r="U91" s="122" t="e">
        <f>(U90/V90)*100</f>
        <v>#DIV/0!</v>
      </c>
      <c r="V91" s="122"/>
      <c r="W91" s="122"/>
      <c r="X91" s="122" t="e">
        <f>(X90/Y90)*100</f>
        <v>#DIV/0!</v>
      </c>
      <c r="Y91" s="122"/>
      <c r="Z91" s="122"/>
      <c r="AA91" s="122" t="e">
        <f>(AA90/AB90)*100</f>
        <v>#DIV/0!</v>
      </c>
      <c r="AB91" s="122"/>
      <c r="AC91" s="122"/>
      <c r="AD91" s="122" t="e">
        <f>(AD90/AE90)*100</f>
        <v>#DIV/0!</v>
      </c>
      <c r="AE91" s="122"/>
      <c r="AF91" s="122"/>
      <c r="AG91" s="122" t="e">
        <f>(AG90/AH90)*100</f>
        <v>#DIV/0!</v>
      </c>
      <c r="AH91" s="122"/>
      <c r="AI91" s="122"/>
      <c r="AJ91" s="122" t="e">
        <f>(AJ90/AK90)*100</f>
        <v>#DIV/0!</v>
      </c>
      <c r="AK91" s="122"/>
      <c r="AL91" s="122"/>
      <c r="AM91" s="122" t="e">
        <f>(AM90/AN90)*100</f>
        <v>#DIV/0!</v>
      </c>
      <c r="AN91" s="122"/>
      <c r="AO91" s="122"/>
      <c r="AP91" s="122" t="e">
        <f>(AP90/AQ90)*100</f>
        <v>#DIV/0!</v>
      </c>
      <c r="AQ91" s="122"/>
      <c r="AR91" s="122"/>
      <c r="AS91" s="122" t="e">
        <f>(AS90/AT90)*100</f>
        <v>#DIV/0!</v>
      </c>
      <c r="AT91" s="122"/>
      <c r="AU91" s="122"/>
    </row>
    <row r="92" spans="2:47" ht="18" customHeight="1">
      <c r="B92" s="243"/>
      <c r="C92" s="116">
        <v>43</v>
      </c>
      <c r="D92" s="104" t="s">
        <v>284</v>
      </c>
      <c r="E92" s="104" t="s">
        <v>285</v>
      </c>
      <c r="F92" s="104" t="s">
        <v>365</v>
      </c>
      <c r="G92" s="84" t="s">
        <v>133</v>
      </c>
      <c r="H92" s="190" t="s">
        <v>28</v>
      </c>
      <c r="I92" s="16">
        <v>0</v>
      </c>
      <c r="J92" s="161">
        <v>476</v>
      </c>
      <c r="K92" s="162"/>
      <c r="L92" s="16">
        <v>0</v>
      </c>
      <c r="M92" s="161">
        <v>537</v>
      </c>
      <c r="N92" s="162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>
      <c r="B93" s="243"/>
      <c r="C93" s="116"/>
      <c r="D93" s="104"/>
      <c r="E93" s="104"/>
      <c r="F93" s="104"/>
      <c r="G93" s="84"/>
      <c r="H93" s="190"/>
      <c r="I93" s="122">
        <f>(I92/J92)*100</f>
        <v>0</v>
      </c>
      <c r="J93" s="122"/>
      <c r="K93" s="122"/>
      <c r="L93" s="122">
        <f>(L92/M92)*100</f>
        <v>0</v>
      </c>
      <c r="M93" s="122"/>
      <c r="N93" s="122"/>
      <c r="O93" s="122" t="e">
        <f>(O92/P92)*100</f>
        <v>#DIV/0!</v>
      </c>
      <c r="P93" s="122"/>
      <c r="Q93" s="122"/>
      <c r="R93" s="122" t="e">
        <f>(R92/S92)*100</f>
        <v>#DIV/0!</v>
      </c>
      <c r="S93" s="122"/>
      <c r="T93" s="122"/>
      <c r="U93" s="122" t="e">
        <f>(U92/V92)*100</f>
        <v>#DIV/0!</v>
      </c>
      <c r="V93" s="122"/>
      <c r="W93" s="122"/>
      <c r="X93" s="122" t="e">
        <f>(X92/Y92)*100</f>
        <v>#DIV/0!</v>
      </c>
      <c r="Y93" s="122"/>
      <c r="Z93" s="122"/>
      <c r="AA93" s="122" t="e">
        <f>(AA92/AB92)*100</f>
        <v>#DIV/0!</v>
      </c>
      <c r="AB93" s="122"/>
      <c r="AC93" s="122"/>
      <c r="AD93" s="122" t="e">
        <f>(AD92/AE92)*100</f>
        <v>#DIV/0!</v>
      </c>
      <c r="AE93" s="122"/>
      <c r="AF93" s="122"/>
      <c r="AG93" s="122" t="e">
        <f>(AG92/AH92)*100</f>
        <v>#DIV/0!</v>
      </c>
      <c r="AH93" s="122"/>
      <c r="AI93" s="122"/>
      <c r="AJ93" s="122" t="e">
        <f>(AJ92/AK92)*100</f>
        <v>#DIV/0!</v>
      </c>
      <c r="AK93" s="122"/>
      <c r="AL93" s="122"/>
      <c r="AM93" s="122" t="e">
        <f>(AM92/AN92)*100</f>
        <v>#DIV/0!</v>
      </c>
      <c r="AN93" s="122"/>
      <c r="AO93" s="122"/>
      <c r="AP93" s="122" t="e">
        <f>(AP92/AQ92)*100</f>
        <v>#DIV/0!</v>
      </c>
      <c r="AQ93" s="122"/>
      <c r="AR93" s="122"/>
      <c r="AS93" s="122" t="e">
        <f>(AS92/AT92)*100</f>
        <v>#DIV/0!</v>
      </c>
      <c r="AT93" s="122"/>
      <c r="AU93" s="122"/>
    </row>
    <row r="94" spans="2:47" ht="18" customHeight="1">
      <c r="B94" s="243"/>
      <c r="C94" s="116">
        <v>44</v>
      </c>
      <c r="D94" s="104" t="s">
        <v>134</v>
      </c>
      <c r="E94" s="104" t="s">
        <v>135</v>
      </c>
      <c r="F94" s="104" t="s">
        <v>366</v>
      </c>
      <c r="G94" s="86">
        <v>0.27</v>
      </c>
      <c r="H94" s="190" t="s">
        <v>28</v>
      </c>
      <c r="I94" s="16">
        <v>205</v>
      </c>
      <c r="J94" s="161">
        <v>538</v>
      </c>
      <c r="K94" s="162"/>
      <c r="L94" s="16">
        <v>216</v>
      </c>
      <c r="M94" s="161">
        <v>560</v>
      </c>
      <c r="N94" s="162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>
      <c r="B95" s="243"/>
      <c r="C95" s="116"/>
      <c r="D95" s="104"/>
      <c r="E95" s="104"/>
      <c r="F95" s="104"/>
      <c r="G95" s="84"/>
      <c r="H95" s="190"/>
      <c r="I95" s="122">
        <f>(I94/J94)*100</f>
        <v>38.104089219330852</v>
      </c>
      <c r="J95" s="122"/>
      <c r="K95" s="122"/>
      <c r="L95" s="122">
        <f>(L94/M94)*100</f>
        <v>38.571428571428577</v>
      </c>
      <c r="M95" s="122"/>
      <c r="N95" s="122"/>
      <c r="O95" s="122" t="e">
        <f>(O94/P94)*100</f>
        <v>#DIV/0!</v>
      </c>
      <c r="P95" s="122"/>
      <c r="Q95" s="122"/>
      <c r="R95" s="122" t="e">
        <f>(R94/S94)*100</f>
        <v>#DIV/0!</v>
      </c>
      <c r="S95" s="122"/>
      <c r="T95" s="122"/>
      <c r="U95" s="122" t="e">
        <f>(U94/V94)*100</f>
        <v>#DIV/0!</v>
      </c>
      <c r="V95" s="122"/>
      <c r="W95" s="122"/>
      <c r="X95" s="122" t="e">
        <f>(X94/Y94)*100</f>
        <v>#DIV/0!</v>
      </c>
      <c r="Y95" s="122"/>
      <c r="Z95" s="122"/>
      <c r="AA95" s="122" t="e">
        <f>(AA94/AB94)*100</f>
        <v>#DIV/0!</v>
      </c>
      <c r="AB95" s="122"/>
      <c r="AC95" s="122"/>
      <c r="AD95" s="122" t="e">
        <f>(AD94/AE94)*100</f>
        <v>#DIV/0!</v>
      </c>
      <c r="AE95" s="122"/>
      <c r="AF95" s="122"/>
      <c r="AG95" s="122" t="e">
        <f>(AG94/AH94)*100</f>
        <v>#DIV/0!</v>
      </c>
      <c r="AH95" s="122"/>
      <c r="AI95" s="122"/>
      <c r="AJ95" s="122" t="e">
        <f>(AJ94/AK94)*100</f>
        <v>#DIV/0!</v>
      </c>
      <c r="AK95" s="122"/>
      <c r="AL95" s="122"/>
      <c r="AM95" s="122" t="e">
        <f>(AM94/AN94)*100</f>
        <v>#DIV/0!</v>
      </c>
      <c r="AN95" s="122"/>
      <c r="AO95" s="122"/>
      <c r="AP95" s="122" t="e">
        <f>(AP94/AQ94)*100</f>
        <v>#DIV/0!</v>
      </c>
      <c r="AQ95" s="122"/>
      <c r="AR95" s="122"/>
      <c r="AS95" s="122" t="e">
        <f>(AS94/AT94)*100</f>
        <v>#DIV/0!</v>
      </c>
      <c r="AT95" s="122"/>
      <c r="AU95" s="122"/>
    </row>
    <row r="96" spans="2:47" ht="18" customHeight="1">
      <c r="B96" s="243"/>
      <c r="C96" s="116">
        <v>45</v>
      </c>
      <c r="D96" s="110" t="s">
        <v>136</v>
      </c>
      <c r="E96" s="110" t="s">
        <v>137</v>
      </c>
      <c r="F96" s="110" t="s">
        <v>367</v>
      </c>
      <c r="G96" s="73" t="s">
        <v>281</v>
      </c>
      <c r="H96" s="221" t="s">
        <v>28</v>
      </c>
      <c r="I96" s="16">
        <v>0</v>
      </c>
      <c r="J96" s="161">
        <v>476</v>
      </c>
      <c r="K96" s="162"/>
      <c r="L96" s="16">
        <v>0</v>
      </c>
      <c r="M96" s="161">
        <v>537</v>
      </c>
      <c r="N96" s="162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>
      <c r="B97" s="243"/>
      <c r="C97" s="116"/>
      <c r="D97" s="110"/>
      <c r="E97" s="110"/>
      <c r="F97" s="110"/>
      <c r="G97" s="73"/>
      <c r="H97" s="221"/>
      <c r="I97" s="122">
        <f>(I96/J96)*100</f>
        <v>0</v>
      </c>
      <c r="J97" s="122"/>
      <c r="K97" s="122"/>
      <c r="L97" s="122">
        <f>(L96/M96)*100</f>
        <v>0</v>
      </c>
      <c r="M97" s="122"/>
      <c r="N97" s="122"/>
      <c r="O97" s="122" t="e">
        <f>(O96/P96)*100</f>
        <v>#DIV/0!</v>
      </c>
      <c r="P97" s="122"/>
      <c r="Q97" s="122"/>
      <c r="R97" s="122" t="e">
        <f>(R96/S96)*100</f>
        <v>#DIV/0!</v>
      </c>
      <c r="S97" s="122"/>
      <c r="T97" s="122"/>
      <c r="U97" s="122" t="e">
        <f>(U96/V96)*100</f>
        <v>#DIV/0!</v>
      </c>
      <c r="V97" s="122"/>
      <c r="W97" s="122"/>
      <c r="X97" s="122" t="e">
        <f>(X96/Y96)*100</f>
        <v>#DIV/0!</v>
      </c>
      <c r="Y97" s="122"/>
      <c r="Z97" s="122"/>
      <c r="AA97" s="122" t="e">
        <f>(AA96/AB96)*100</f>
        <v>#DIV/0!</v>
      </c>
      <c r="AB97" s="122"/>
      <c r="AC97" s="122"/>
      <c r="AD97" s="122" t="e">
        <f>(AD96/AE96)*100</f>
        <v>#DIV/0!</v>
      </c>
      <c r="AE97" s="122"/>
      <c r="AF97" s="122"/>
      <c r="AG97" s="122" t="e">
        <f>(AG96/AH96)*100</f>
        <v>#DIV/0!</v>
      </c>
      <c r="AH97" s="122"/>
      <c r="AI97" s="122"/>
      <c r="AJ97" s="122" t="e">
        <f>(AJ96/AK96)*100</f>
        <v>#DIV/0!</v>
      </c>
      <c r="AK97" s="122"/>
      <c r="AL97" s="122"/>
      <c r="AM97" s="122" t="e">
        <f>(AM96/AN96)*100</f>
        <v>#DIV/0!</v>
      </c>
      <c r="AN97" s="122"/>
      <c r="AO97" s="122"/>
      <c r="AP97" s="122" t="e">
        <f>(AP96/AQ96)*100</f>
        <v>#DIV/0!</v>
      </c>
      <c r="AQ97" s="122"/>
      <c r="AR97" s="122"/>
      <c r="AS97" s="122" t="e">
        <f>(AS96/AT96)*100</f>
        <v>#DIV/0!</v>
      </c>
      <c r="AT97" s="122"/>
      <c r="AU97" s="122"/>
    </row>
    <row r="98" spans="2:47" ht="18" customHeight="1">
      <c r="B98" s="243"/>
      <c r="C98" s="116">
        <v>46</v>
      </c>
      <c r="D98" s="110" t="s">
        <v>138</v>
      </c>
      <c r="E98" s="110" t="s">
        <v>139</v>
      </c>
      <c r="F98" s="110" t="s">
        <v>368</v>
      </c>
      <c r="G98" s="73" t="s">
        <v>281</v>
      </c>
      <c r="H98" s="221" t="s">
        <v>28</v>
      </c>
      <c r="I98" s="16">
        <v>0</v>
      </c>
      <c r="J98" s="161">
        <v>452</v>
      </c>
      <c r="K98" s="162"/>
      <c r="L98" s="16">
        <v>0</v>
      </c>
      <c r="M98" s="161">
        <v>449</v>
      </c>
      <c r="N98" s="162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>
      <c r="B99" s="243"/>
      <c r="C99" s="116"/>
      <c r="D99" s="110"/>
      <c r="E99" s="110"/>
      <c r="F99" s="240"/>
      <c r="G99" s="73"/>
      <c r="H99" s="221"/>
      <c r="I99" s="122">
        <f>(I98/J98)*100</f>
        <v>0</v>
      </c>
      <c r="J99" s="122"/>
      <c r="K99" s="122"/>
      <c r="L99" s="122">
        <f>(L98/M98)*100</f>
        <v>0</v>
      </c>
      <c r="M99" s="122"/>
      <c r="N99" s="122"/>
      <c r="O99" s="122" t="e">
        <f>(O98/P98)*100</f>
        <v>#DIV/0!</v>
      </c>
      <c r="P99" s="122"/>
      <c r="Q99" s="122"/>
      <c r="R99" s="122" t="e">
        <f>(R98/S98)*100</f>
        <v>#DIV/0!</v>
      </c>
      <c r="S99" s="122"/>
      <c r="T99" s="122"/>
      <c r="U99" s="122" t="e">
        <f>(U98/V98)*100</f>
        <v>#DIV/0!</v>
      </c>
      <c r="V99" s="122"/>
      <c r="W99" s="122"/>
      <c r="X99" s="122" t="e">
        <f>(X98/Y98)*100</f>
        <v>#DIV/0!</v>
      </c>
      <c r="Y99" s="122"/>
      <c r="Z99" s="122"/>
      <c r="AA99" s="122" t="e">
        <f>(AA98/AB98)*100</f>
        <v>#DIV/0!</v>
      </c>
      <c r="AB99" s="122"/>
      <c r="AC99" s="122"/>
      <c r="AD99" s="122" t="e">
        <f>(AD98/AE98)*100</f>
        <v>#DIV/0!</v>
      </c>
      <c r="AE99" s="122"/>
      <c r="AF99" s="122"/>
      <c r="AG99" s="122" t="e">
        <f>(AG98/AH98)*100</f>
        <v>#DIV/0!</v>
      </c>
      <c r="AH99" s="122"/>
      <c r="AI99" s="122"/>
      <c r="AJ99" s="122" t="e">
        <f>(AJ98/AK98)*100</f>
        <v>#DIV/0!</v>
      </c>
      <c r="AK99" s="122"/>
      <c r="AL99" s="122"/>
      <c r="AM99" s="122" t="e">
        <f>(AM98/AN98)*100</f>
        <v>#DIV/0!</v>
      </c>
      <c r="AN99" s="122"/>
      <c r="AO99" s="122"/>
      <c r="AP99" s="122" t="e">
        <f>(AP98/AQ98)*100</f>
        <v>#DIV/0!</v>
      </c>
      <c r="AQ99" s="122"/>
      <c r="AR99" s="122"/>
      <c r="AS99" s="122" t="e">
        <f>(AS98/AT98)*100</f>
        <v>#DIV/0!</v>
      </c>
      <c r="AT99" s="122"/>
      <c r="AU99" s="122"/>
    </row>
    <row r="100" spans="2:47" ht="18" customHeight="1">
      <c r="B100" s="243"/>
      <c r="C100" s="116">
        <v>47</v>
      </c>
      <c r="D100" s="188" t="s">
        <v>140</v>
      </c>
      <c r="E100" s="188" t="s">
        <v>141</v>
      </c>
      <c r="F100" s="238" t="s">
        <v>369</v>
      </c>
      <c r="G100" s="73" t="s">
        <v>281</v>
      </c>
      <c r="H100" s="221" t="s">
        <v>38</v>
      </c>
      <c r="I100" s="16">
        <v>58</v>
      </c>
      <c r="J100" s="161">
        <v>542</v>
      </c>
      <c r="K100" s="162"/>
      <c r="L100" s="16">
        <v>21</v>
      </c>
      <c r="M100" s="161">
        <v>559</v>
      </c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>
      <c r="B101" s="243"/>
      <c r="C101" s="116"/>
      <c r="D101" s="188"/>
      <c r="E101" s="188"/>
      <c r="F101" s="239"/>
      <c r="G101" s="73"/>
      <c r="H101" s="221"/>
      <c r="I101" s="122">
        <f>(I100/J100)*100</f>
        <v>10.701107011070111</v>
      </c>
      <c r="J101" s="122"/>
      <c r="K101" s="122"/>
      <c r="L101" s="122">
        <f>(L100/M100)*100</f>
        <v>3.7567084078711988</v>
      </c>
      <c r="M101" s="122"/>
      <c r="N101" s="122"/>
      <c r="O101" s="122" t="e">
        <f>(O100/P100)*100</f>
        <v>#DIV/0!</v>
      </c>
      <c r="P101" s="122"/>
      <c r="Q101" s="122"/>
      <c r="R101" s="122" t="e">
        <f>(R100/S100)*100</f>
        <v>#DIV/0!</v>
      </c>
      <c r="S101" s="122"/>
      <c r="T101" s="122"/>
      <c r="U101" s="122" t="e">
        <f>(U100/V100)*100</f>
        <v>#DIV/0!</v>
      </c>
      <c r="V101" s="122"/>
      <c r="W101" s="122"/>
      <c r="X101" s="122" t="e">
        <f>(X100/Y100)*100</f>
        <v>#DIV/0!</v>
      </c>
      <c r="Y101" s="122"/>
      <c r="Z101" s="122"/>
      <c r="AA101" s="122" t="e">
        <f>(AA100/AB100)*100</f>
        <v>#DIV/0!</v>
      </c>
      <c r="AB101" s="122"/>
      <c r="AC101" s="122"/>
      <c r="AD101" s="122" t="e">
        <f>(AD100/AE100)*100</f>
        <v>#DIV/0!</v>
      </c>
      <c r="AE101" s="122"/>
      <c r="AF101" s="122"/>
      <c r="AG101" s="122" t="e">
        <f>(AG100/AH100)*100</f>
        <v>#DIV/0!</v>
      </c>
      <c r="AH101" s="122"/>
      <c r="AI101" s="122"/>
      <c r="AJ101" s="122" t="e">
        <f>(AJ100/AK100)*100</f>
        <v>#DIV/0!</v>
      </c>
      <c r="AK101" s="122"/>
      <c r="AL101" s="122"/>
      <c r="AM101" s="122" t="e">
        <f>(AM100/AN100)*100</f>
        <v>#DIV/0!</v>
      </c>
      <c r="AN101" s="122"/>
      <c r="AO101" s="122"/>
      <c r="AP101" s="122" t="e">
        <f>(AP100/AQ100)*100</f>
        <v>#DIV/0!</v>
      </c>
      <c r="AQ101" s="122"/>
      <c r="AR101" s="122"/>
      <c r="AS101" s="122" t="e">
        <f>(AS100/AT100)*100</f>
        <v>#DIV/0!</v>
      </c>
      <c r="AT101" s="122"/>
      <c r="AU101" s="122"/>
    </row>
    <row r="102" spans="2:47" ht="18" customHeight="1">
      <c r="B102" s="243"/>
      <c r="C102" s="116">
        <v>48</v>
      </c>
      <c r="D102" s="110" t="s">
        <v>142</v>
      </c>
      <c r="E102" s="110" t="s">
        <v>143</v>
      </c>
      <c r="F102" s="238" t="s">
        <v>370</v>
      </c>
      <c r="G102" s="73" t="s">
        <v>281</v>
      </c>
      <c r="H102" s="221" t="s">
        <v>38</v>
      </c>
      <c r="I102" s="16">
        <v>8</v>
      </c>
      <c r="J102" s="161">
        <v>542</v>
      </c>
      <c r="K102" s="162"/>
      <c r="L102" s="16">
        <v>12</v>
      </c>
      <c r="M102" s="161">
        <v>559</v>
      </c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>
      <c r="B103" s="243"/>
      <c r="C103" s="116"/>
      <c r="D103" s="110"/>
      <c r="E103" s="110"/>
      <c r="F103" s="237"/>
      <c r="G103" s="73"/>
      <c r="H103" s="221"/>
      <c r="I103" s="122">
        <f>(I102/J102)*100</f>
        <v>1.4760147601476015</v>
      </c>
      <c r="J103" s="122"/>
      <c r="K103" s="122"/>
      <c r="L103" s="122">
        <f>(L102/M102)*100</f>
        <v>2.1466905187835419</v>
      </c>
      <c r="M103" s="122"/>
      <c r="N103" s="122"/>
      <c r="O103" s="122" t="e">
        <f>(O102/P102)*100</f>
        <v>#DIV/0!</v>
      </c>
      <c r="P103" s="122"/>
      <c r="Q103" s="122"/>
      <c r="R103" s="122" t="e">
        <f>(R102/S102)*100</f>
        <v>#DIV/0!</v>
      </c>
      <c r="S103" s="122"/>
      <c r="T103" s="122"/>
      <c r="U103" s="122" t="e">
        <f>(U102/V102)*100</f>
        <v>#DIV/0!</v>
      </c>
      <c r="V103" s="122"/>
      <c r="W103" s="122"/>
      <c r="X103" s="122" t="e">
        <f>(X102/Y102)*100</f>
        <v>#DIV/0!</v>
      </c>
      <c r="Y103" s="122"/>
      <c r="Z103" s="122"/>
      <c r="AA103" s="122" t="e">
        <f>(AA102/AB102)*100</f>
        <v>#DIV/0!</v>
      </c>
      <c r="AB103" s="122"/>
      <c r="AC103" s="122"/>
      <c r="AD103" s="122" t="e">
        <f>(AD102/AE102)*100</f>
        <v>#DIV/0!</v>
      </c>
      <c r="AE103" s="122"/>
      <c r="AF103" s="122"/>
      <c r="AG103" s="122" t="e">
        <f>(AG102/AH102)*100</f>
        <v>#DIV/0!</v>
      </c>
      <c r="AH103" s="122"/>
      <c r="AI103" s="122"/>
      <c r="AJ103" s="122" t="e">
        <f>(AJ102/AK102)*100</f>
        <v>#DIV/0!</v>
      </c>
      <c r="AK103" s="122"/>
      <c r="AL103" s="122"/>
      <c r="AM103" s="122" t="e">
        <f>(AM102/AN102)*100</f>
        <v>#DIV/0!</v>
      </c>
      <c r="AN103" s="122"/>
      <c r="AO103" s="122"/>
      <c r="AP103" s="122" t="e">
        <f>(AP102/AQ102)*100</f>
        <v>#DIV/0!</v>
      </c>
      <c r="AQ103" s="122"/>
      <c r="AR103" s="122"/>
      <c r="AS103" s="122" t="e">
        <f>(AS102/AT102)*100</f>
        <v>#DIV/0!</v>
      </c>
      <c r="AT103" s="122"/>
      <c r="AU103" s="122"/>
    </row>
    <row r="104" spans="2:47" ht="18" customHeight="1">
      <c r="B104" s="243"/>
      <c r="C104" s="116">
        <v>49</v>
      </c>
      <c r="D104" s="110" t="s">
        <v>144</v>
      </c>
      <c r="E104" s="110" t="s">
        <v>145</v>
      </c>
      <c r="F104" s="110" t="s">
        <v>371</v>
      </c>
      <c r="G104" s="73" t="s">
        <v>133</v>
      </c>
      <c r="H104" s="221" t="s">
        <v>28</v>
      </c>
      <c r="I104" s="16">
        <v>0</v>
      </c>
      <c r="J104" s="161">
        <v>476</v>
      </c>
      <c r="K104" s="162"/>
      <c r="L104" s="16">
        <v>0</v>
      </c>
      <c r="M104" s="161">
        <v>537</v>
      </c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>
      <c r="B105" s="243"/>
      <c r="C105" s="116"/>
      <c r="D105" s="110"/>
      <c r="E105" s="110"/>
      <c r="F105" s="110"/>
      <c r="G105" s="73"/>
      <c r="H105" s="221"/>
      <c r="I105" s="122">
        <f>(I104/J104)*100</f>
        <v>0</v>
      </c>
      <c r="J105" s="122"/>
      <c r="K105" s="122"/>
      <c r="L105" s="122">
        <f>(L104/M104)*100</f>
        <v>0</v>
      </c>
      <c r="M105" s="122"/>
      <c r="N105" s="122"/>
      <c r="O105" s="122" t="e">
        <f>(O104/P104)*100</f>
        <v>#DIV/0!</v>
      </c>
      <c r="P105" s="122"/>
      <c r="Q105" s="122"/>
      <c r="R105" s="122" t="e">
        <f>(R104/S104)*100</f>
        <v>#DIV/0!</v>
      </c>
      <c r="S105" s="122"/>
      <c r="T105" s="122"/>
      <c r="U105" s="122" t="e">
        <f>(U104/V104)*100</f>
        <v>#DIV/0!</v>
      </c>
      <c r="V105" s="122"/>
      <c r="W105" s="122"/>
      <c r="X105" s="122" t="e">
        <f>(X104/Y104)*100</f>
        <v>#DIV/0!</v>
      </c>
      <c r="Y105" s="122"/>
      <c r="Z105" s="122"/>
      <c r="AA105" s="122" t="e">
        <f>(AA104/AB104)*100</f>
        <v>#DIV/0!</v>
      </c>
      <c r="AB105" s="122"/>
      <c r="AC105" s="122"/>
      <c r="AD105" s="122" t="e">
        <f>(AD104/AE104)*100</f>
        <v>#DIV/0!</v>
      </c>
      <c r="AE105" s="122"/>
      <c r="AF105" s="122"/>
      <c r="AG105" s="122" t="e">
        <f>(AG104/AH104)*100</f>
        <v>#DIV/0!</v>
      </c>
      <c r="AH105" s="122"/>
      <c r="AI105" s="122"/>
      <c r="AJ105" s="122" t="e">
        <f>(AJ104/AK104)*100</f>
        <v>#DIV/0!</v>
      </c>
      <c r="AK105" s="122"/>
      <c r="AL105" s="122"/>
      <c r="AM105" s="122" t="e">
        <f>(AM104/AN104)*100</f>
        <v>#DIV/0!</v>
      </c>
      <c r="AN105" s="122"/>
      <c r="AO105" s="122"/>
      <c r="AP105" s="122" t="e">
        <f>(AP104/AQ104)*100</f>
        <v>#DIV/0!</v>
      </c>
      <c r="AQ105" s="122"/>
      <c r="AR105" s="122"/>
      <c r="AS105" s="122" t="e">
        <f>(AS104/AT104)*100</f>
        <v>#DIV/0!</v>
      </c>
      <c r="AT105" s="122"/>
      <c r="AU105" s="122"/>
    </row>
    <row r="106" spans="2:47" ht="18" customHeight="1">
      <c r="B106" s="243"/>
      <c r="C106" s="116">
        <v>50</v>
      </c>
      <c r="D106" s="110" t="s">
        <v>146</v>
      </c>
      <c r="E106" s="110" t="s">
        <v>147</v>
      </c>
      <c r="F106" s="237" t="s">
        <v>372</v>
      </c>
      <c r="G106" s="73" t="s">
        <v>27</v>
      </c>
      <c r="H106" s="221" t="s">
        <v>28</v>
      </c>
      <c r="I106" s="16">
        <v>0</v>
      </c>
      <c r="J106" s="161">
        <v>476</v>
      </c>
      <c r="K106" s="162"/>
      <c r="L106" s="16">
        <v>0</v>
      </c>
      <c r="M106" s="161">
        <v>537</v>
      </c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>
      <c r="B107" s="243"/>
      <c r="C107" s="116"/>
      <c r="D107" s="110"/>
      <c r="E107" s="110"/>
      <c r="F107" s="237"/>
      <c r="G107" s="73"/>
      <c r="H107" s="221"/>
      <c r="I107" s="122">
        <f>(I106/J106)*100</f>
        <v>0</v>
      </c>
      <c r="J107" s="122"/>
      <c r="K107" s="122"/>
      <c r="L107" s="122">
        <f>(L106/M106)*100</f>
        <v>0</v>
      </c>
      <c r="M107" s="122"/>
      <c r="N107" s="122"/>
      <c r="O107" s="122" t="e">
        <f>(O106/P106)*100</f>
        <v>#DIV/0!</v>
      </c>
      <c r="P107" s="122"/>
      <c r="Q107" s="122"/>
      <c r="R107" s="122" t="e">
        <f>(R106/S106)*100</f>
        <v>#DIV/0!</v>
      </c>
      <c r="S107" s="122"/>
      <c r="T107" s="122"/>
      <c r="U107" s="122" t="e">
        <f>(U106/V106)*100</f>
        <v>#DIV/0!</v>
      </c>
      <c r="V107" s="122"/>
      <c r="W107" s="122"/>
      <c r="X107" s="122" t="e">
        <f>(X106/Y106)*100</f>
        <v>#DIV/0!</v>
      </c>
      <c r="Y107" s="122"/>
      <c r="Z107" s="122"/>
      <c r="AA107" s="122" t="e">
        <f>(AA106/AB106)*100</f>
        <v>#DIV/0!</v>
      </c>
      <c r="AB107" s="122"/>
      <c r="AC107" s="122"/>
      <c r="AD107" s="122" t="e">
        <f>(AD106/AE106)*100</f>
        <v>#DIV/0!</v>
      </c>
      <c r="AE107" s="122"/>
      <c r="AF107" s="122"/>
      <c r="AG107" s="122" t="e">
        <f>(AG106/AH106)*100</f>
        <v>#DIV/0!</v>
      </c>
      <c r="AH107" s="122"/>
      <c r="AI107" s="122"/>
      <c r="AJ107" s="122" t="e">
        <f>(AJ106/AK106)*100</f>
        <v>#DIV/0!</v>
      </c>
      <c r="AK107" s="122"/>
      <c r="AL107" s="122"/>
      <c r="AM107" s="122" t="e">
        <f>(AM106/AN106)*100</f>
        <v>#DIV/0!</v>
      </c>
      <c r="AN107" s="122"/>
      <c r="AO107" s="122"/>
      <c r="AP107" s="122" t="e">
        <f>(AP106/AQ106)*100</f>
        <v>#DIV/0!</v>
      </c>
      <c r="AQ107" s="122"/>
      <c r="AR107" s="122"/>
      <c r="AS107" s="122" t="e">
        <f>(AS106/AT106)*100</f>
        <v>#DIV/0!</v>
      </c>
      <c r="AT107" s="122"/>
      <c r="AU107" s="122"/>
    </row>
    <row r="108" spans="2:47" ht="18" customHeight="1">
      <c r="B108" s="230" t="s">
        <v>277</v>
      </c>
      <c r="C108" s="116">
        <v>51</v>
      </c>
      <c r="D108" s="110" t="s">
        <v>262</v>
      </c>
      <c r="E108" s="110" t="s">
        <v>263</v>
      </c>
      <c r="F108" s="235" t="s">
        <v>373</v>
      </c>
      <c r="G108" s="73" t="s">
        <v>281</v>
      </c>
      <c r="H108" s="221" t="s">
        <v>28</v>
      </c>
      <c r="I108" s="16">
        <v>0</v>
      </c>
      <c r="J108" s="161">
        <v>538</v>
      </c>
      <c r="K108" s="162"/>
      <c r="L108" s="16">
        <v>0</v>
      </c>
      <c r="M108" s="161">
        <v>560</v>
      </c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>
      <c r="B109" s="231"/>
      <c r="C109" s="116"/>
      <c r="D109" s="110"/>
      <c r="E109" s="110"/>
      <c r="F109" s="236"/>
      <c r="G109" s="73"/>
      <c r="H109" s="221"/>
      <c r="I109" s="122">
        <f>(I108/J108)*100</f>
        <v>0</v>
      </c>
      <c r="J109" s="122"/>
      <c r="K109" s="122"/>
      <c r="L109" s="122">
        <f>(L108/M108)*100</f>
        <v>0</v>
      </c>
      <c r="M109" s="122"/>
      <c r="N109" s="122"/>
      <c r="O109" s="122" t="e">
        <f>(O108/P108)*100</f>
        <v>#DIV/0!</v>
      </c>
      <c r="P109" s="122"/>
      <c r="Q109" s="122"/>
      <c r="R109" s="122" t="e">
        <f>(R108/S108)*100</f>
        <v>#DIV/0!</v>
      </c>
      <c r="S109" s="122"/>
      <c r="T109" s="122"/>
      <c r="U109" s="122" t="e">
        <f>(U108/V108)*100</f>
        <v>#DIV/0!</v>
      </c>
      <c r="V109" s="122"/>
      <c r="W109" s="122"/>
      <c r="X109" s="122" t="e">
        <f>(X108/Y108)*100</f>
        <v>#DIV/0!</v>
      </c>
      <c r="Y109" s="122"/>
      <c r="Z109" s="122"/>
      <c r="AA109" s="122" t="e">
        <f>(AA108/AB108)*100</f>
        <v>#DIV/0!</v>
      </c>
      <c r="AB109" s="122"/>
      <c r="AC109" s="122"/>
      <c r="AD109" s="122" t="e">
        <f>(AD108/AE108)*100</f>
        <v>#DIV/0!</v>
      </c>
      <c r="AE109" s="122"/>
      <c r="AF109" s="122"/>
      <c r="AG109" s="122" t="e">
        <f>(AG108/AH108)*100</f>
        <v>#DIV/0!</v>
      </c>
      <c r="AH109" s="122"/>
      <c r="AI109" s="122"/>
      <c r="AJ109" s="122" t="e">
        <f>(AJ108/AK108)*100</f>
        <v>#DIV/0!</v>
      </c>
      <c r="AK109" s="122"/>
      <c r="AL109" s="122"/>
      <c r="AM109" s="122" t="e">
        <f>(AM108/AN108)*100</f>
        <v>#DIV/0!</v>
      </c>
      <c r="AN109" s="122"/>
      <c r="AO109" s="122"/>
      <c r="AP109" s="122" t="e">
        <f>(AP108/AQ108)*100</f>
        <v>#DIV/0!</v>
      </c>
      <c r="AQ109" s="122"/>
      <c r="AR109" s="122"/>
      <c r="AS109" s="122" t="e">
        <f>(AS108/AT108)*100</f>
        <v>#DIV/0!</v>
      </c>
      <c r="AT109" s="122"/>
      <c r="AU109" s="122"/>
    </row>
    <row r="110" spans="2:47" ht="18" customHeight="1">
      <c r="B110" s="231"/>
      <c r="C110" s="116">
        <v>52</v>
      </c>
      <c r="D110" s="110" t="s">
        <v>264</v>
      </c>
      <c r="E110" s="110" t="s">
        <v>265</v>
      </c>
      <c r="F110" s="233" t="s">
        <v>374</v>
      </c>
      <c r="G110" s="78">
        <v>1</v>
      </c>
      <c r="H110" s="221" t="s">
        <v>28</v>
      </c>
      <c r="I110" s="16">
        <v>405</v>
      </c>
      <c r="J110" s="161">
        <v>538</v>
      </c>
      <c r="K110" s="162"/>
      <c r="L110" s="16">
        <v>308</v>
      </c>
      <c r="M110" s="161">
        <v>560</v>
      </c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>
      <c r="B111" s="231"/>
      <c r="C111" s="116"/>
      <c r="D111" s="110"/>
      <c r="E111" s="110"/>
      <c r="F111" s="234"/>
      <c r="G111" s="73"/>
      <c r="H111" s="221"/>
      <c r="I111" s="122">
        <f>(I110/J110)*100</f>
        <v>75.278810408921942</v>
      </c>
      <c r="J111" s="122"/>
      <c r="K111" s="122"/>
      <c r="L111" s="122">
        <f>(L110/M110)*100</f>
        <v>55.000000000000007</v>
      </c>
      <c r="M111" s="122"/>
      <c r="N111" s="122"/>
      <c r="O111" s="122" t="e">
        <f>(O110/P110)*100</f>
        <v>#DIV/0!</v>
      </c>
      <c r="P111" s="122"/>
      <c r="Q111" s="122"/>
      <c r="R111" s="122" t="e">
        <f>(R110/S110)*100</f>
        <v>#DIV/0!</v>
      </c>
      <c r="S111" s="122"/>
      <c r="T111" s="122"/>
      <c r="U111" s="122" t="e">
        <f>(U110/V110)*100</f>
        <v>#DIV/0!</v>
      </c>
      <c r="V111" s="122"/>
      <c r="W111" s="122"/>
      <c r="X111" s="122" t="e">
        <f>(X110/Y110)*100</f>
        <v>#DIV/0!</v>
      </c>
      <c r="Y111" s="122"/>
      <c r="Z111" s="122"/>
      <c r="AA111" s="122" t="e">
        <f>(AA110/AB110)*100</f>
        <v>#DIV/0!</v>
      </c>
      <c r="AB111" s="122"/>
      <c r="AC111" s="122"/>
      <c r="AD111" s="122" t="e">
        <f>(AD110/AE110)*100</f>
        <v>#DIV/0!</v>
      </c>
      <c r="AE111" s="122"/>
      <c r="AF111" s="122"/>
      <c r="AG111" s="122" t="e">
        <f>(AG110/AH110)*100</f>
        <v>#DIV/0!</v>
      </c>
      <c r="AH111" s="122"/>
      <c r="AI111" s="122"/>
      <c r="AJ111" s="122" t="e">
        <f>(AJ110/AK110)*100</f>
        <v>#DIV/0!</v>
      </c>
      <c r="AK111" s="122"/>
      <c r="AL111" s="122"/>
      <c r="AM111" s="122" t="e">
        <f>(AM110/AN110)*100</f>
        <v>#DIV/0!</v>
      </c>
      <c r="AN111" s="122"/>
      <c r="AO111" s="122"/>
      <c r="AP111" s="122" t="e">
        <f>(AP110/AQ110)*100</f>
        <v>#DIV/0!</v>
      </c>
      <c r="AQ111" s="122"/>
      <c r="AR111" s="122"/>
      <c r="AS111" s="122" t="e">
        <f>(AS110/AT110)*100</f>
        <v>#DIV/0!</v>
      </c>
      <c r="AT111" s="122"/>
      <c r="AU111" s="122"/>
    </row>
    <row r="112" spans="2:47" ht="18" customHeight="1">
      <c r="B112" s="231"/>
      <c r="C112" s="116">
        <v>53</v>
      </c>
      <c r="D112" s="110" t="s">
        <v>266</v>
      </c>
      <c r="E112" s="110" t="s">
        <v>267</v>
      </c>
      <c r="F112" s="233" t="s">
        <v>375</v>
      </c>
      <c r="G112" s="73" t="s">
        <v>281</v>
      </c>
      <c r="H112" s="221" t="s">
        <v>28</v>
      </c>
      <c r="I112" s="16">
        <v>12</v>
      </c>
      <c r="J112" s="161">
        <v>542</v>
      </c>
      <c r="K112" s="162"/>
      <c r="L112" s="16">
        <v>10</v>
      </c>
      <c r="M112" s="161">
        <v>559</v>
      </c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>
      <c r="B113" s="231"/>
      <c r="C113" s="116"/>
      <c r="D113" s="110"/>
      <c r="E113" s="110"/>
      <c r="F113" s="234"/>
      <c r="G113" s="73"/>
      <c r="H113" s="221"/>
      <c r="I113" s="122">
        <f>(I112/J112)*100</f>
        <v>2.214022140221402</v>
      </c>
      <c r="J113" s="122"/>
      <c r="K113" s="122"/>
      <c r="L113" s="122">
        <f>(L112/M112)*100</f>
        <v>1.7889087656529516</v>
      </c>
      <c r="M113" s="122"/>
      <c r="N113" s="122"/>
      <c r="O113" s="122" t="e">
        <f>(O112/P112)*100</f>
        <v>#DIV/0!</v>
      </c>
      <c r="P113" s="122"/>
      <c r="Q113" s="122"/>
      <c r="R113" s="122" t="e">
        <f>(R112/S112)*100</f>
        <v>#DIV/0!</v>
      </c>
      <c r="S113" s="122"/>
      <c r="T113" s="122"/>
      <c r="U113" s="122" t="e">
        <f>(U112/V112)*100</f>
        <v>#DIV/0!</v>
      </c>
      <c r="V113" s="122"/>
      <c r="W113" s="122"/>
      <c r="X113" s="122" t="e">
        <f>(X112/Y112)*100</f>
        <v>#DIV/0!</v>
      </c>
      <c r="Y113" s="122"/>
      <c r="Z113" s="122"/>
      <c r="AA113" s="122" t="e">
        <f>(AA112/AB112)*100</f>
        <v>#DIV/0!</v>
      </c>
      <c r="AB113" s="122"/>
      <c r="AC113" s="122"/>
      <c r="AD113" s="122" t="e">
        <f>(AD112/AE112)*100</f>
        <v>#DIV/0!</v>
      </c>
      <c r="AE113" s="122"/>
      <c r="AF113" s="122"/>
      <c r="AG113" s="122" t="e">
        <f>(AG112/AH112)*100</f>
        <v>#DIV/0!</v>
      </c>
      <c r="AH113" s="122"/>
      <c r="AI113" s="122"/>
      <c r="AJ113" s="122" t="e">
        <f>(AJ112/AK112)*100</f>
        <v>#DIV/0!</v>
      </c>
      <c r="AK113" s="122"/>
      <c r="AL113" s="122"/>
      <c r="AM113" s="122" t="e">
        <f>(AM112/AN112)*100</f>
        <v>#DIV/0!</v>
      </c>
      <c r="AN113" s="122"/>
      <c r="AO113" s="122"/>
      <c r="AP113" s="122" t="e">
        <f>(AP112/AQ112)*100</f>
        <v>#DIV/0!</v>
      </c>
      <c r="AQ113" s="122"/>
      <c r="AR113" s="122"/>
      <c r="AS113" s="122" t="e">
        <f>(AS112/AT112)*100</f>
        <v>#DIV/0!</v>
      </c>
      <c r="AT113" s="122"/>
      <c r="AU113" s="122"/>
    </row>
    <row r="114" spans="2:47" ht="18" customHeight="1">
      <c r="B114" s="231"/>
      <c r="C114" s="116">
        <v>54</v>
      </c>
      <c r="D114" s="110" t="s">
        <v>268</v>
      </c>
      <c r="E114" s="110" t="s">
        <v>269</v>
      </c>
      <c r="F114" s="233" t="s">
        <v>376</v>
      </c>
      <c r="G114" s="73" t="s">
        <v>45</v>
      </c>
      <c r="H114" s="221" t="s">
        <v>28</v>
      </c>
      <c r="I114" s="16">
        <v>119</v>
      </c>
      <c r="J114" s="161">
        <v>538</v>
      </c>
      <c r="K114" s="162"/>
      <c r="L114" s="16">
        <v>138</v>
      </c>
      <c r="M114" s="161">
        <v>560</v>
      </c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>
      <c r="B115" s="231"/>
      <c r="C115" s="116"/>
      <c r="D115" s="110"/>
      <c r="E115" s="110"/>
      <c r="F115" s="234"/>
      <c r="G115" s="73"/>
      <c r="H115" s="221"/>
      <c r="I115" s="122">
        <f>(I114/J114)*100</f>
        <v>22.118959107806692</v>
      </c>
      <c r="J115" s="122"/>
      <c r="K115" s="122"/>
      <c r="L115" s="122">
        <f>(L114/M114)*100</f>
        <v>24.642857142857146</v>
      </c>
      <c r="M115" s="122"/>
      <c r="N115" s="122"/>
      <c r="O115" s="122" t="e">
        <f>(O114/P114)*100</f>
        <v>#DIV/0!</v>
      </c>
      <c r="P115" s="122"/>
      <c r="Q115" s="122"/>
      <c r="R115" s="122" t="e">
        <f>(R114/S114)*100</f>
        <v>#DIV/0!</v>
      </c>
      <c r="S115" s="122"/>
      <c r="T115" s="122"/>
      <c r="U115" s="122" t="e">
        <f>(U114/V114)*100</f>
        <v>#DIV/0!</v>
      </c>
      <c r="V115" s="122"/>
      <c r="W115" s="122"/>
      <c r="X115" s="122" t="e">
        <f>(X114/Y114)*100</f>
        <v>#DIV/0!</v>
      </c>
      <c r="Y115" s="122"/>
      <c r="Z115" s="122"/>
      <c r="AA115" s="122" t="e">
        <f>(AA114/AB114)*100</f>
        <v>#DIV/0!</v>
      </c>
      <c r="AB115" s="122"/>
      <c r="AC115" s="122"/>
      <c r="AD115" s="122" t="e">
        <f>(AD114/AE114)*100</f>
        <v>#DIV/0!</v>
      </c>
      <c r="AE115" s="122"/>
      <c r="AF115" s="122"/>
      <c r="AG115" s="122" t="e">
        <f>(AG114/AH114)*100</f>
        <v>#DIV/0!</v>
      </c>
      <c r="AH115" s="122"/>
      <c r="AI115" s="122"/>
      <c r="AJ115" s="122" t="e">
        <f>(AJ114/AK114)*100</f>
        <v>#DIV/0!</v>
      </c>
      <c r="AK115" s="122"/>
      <c r="AL115" s="122"/>
      <c r="AM115" s="122" t="e">
        <f>(AM114/AN114)*100</f>
        <v>#DIV/0!</v>
      </c>
      <c r="AN115" s="122"/>
      <c r="AO115" s="122"/>
      <c r="AP115" s="122" t="e">
        <f>(AP114/AQ114)*100</f>
        <v>#DIV/0!</v>
      </c>
      <c r="AQ115" s="122"/>
      <c r="AR115" s="122"/>
      <c r="AS115" s="122" t="e">
        <f>(AS114/AT114)*100</f>
        <v>#DIV/0!</v>
      </c>
      <c r="AT115" s="122"/>
      <c r="AU115" s="122"/>
    </row>
    <row r="116" spans="2:47" ht="18" customHeight="1">
      <c r="B116" s="231"/>
      <c r="C116" s="116">
        <v>55</v>
      </c>
      <c r="D116" s="110" t="s">
        <v>270</v>
      </c>
      <c r="E116" s="110" t="s">
        <v>271</v>
      </c>
      <c r="F116" s="233" t="s">
        <v>377</v>
      </c>
      <c r="G116" s="113"/>
      <c r="H116" s="221" t="s">
        <v>28</v>
      </c>
      <c r="I116" s="176">
        <v>0</v>
      </c>
      <c r="J116" s="177"/>
      <c r="K116" s="178"/>
      <c r="L116" s="176">
        <v>0</v>
      </c>
      <c r="M116" s="177"/>
      <c r="N116" s="178"/>
      <c r="O116" s="176"/>
      <c r="P116" s="177"/>
      <c r="Q116" s="178"/>
      <c r="R116" s="176"/>
      <c r="S116" s="177"/>
      <c r="T116" s="178"/>
      <c r="U116" s="176"/>
      <c r="V116" s="177"/>
      <c r="W116" s="178"/>
      <c r="X116" s="176"/>
      <c r="Y116" s="177"/>
      <c r="Z116" s="178"/>
      <c r="AA116" s="176"/>
      <c r="AB116" s="177"/>
      <c r="AC116" s="178"/>
      <c r="AD116" s="176"/>
      <c r="AE116" s="177"/>
      <c r="AF116" s="178"/>
      <c r="AG116" s="176"/>
      <c r="AH116" s="177"/>
      <c r="AI116" s="178"/>
      <c r="AJ116" s="176"/>
      <c r="AK116" s="177"/>
      <c r="AL116" s="178"/>
      <c r="AM116" s="176"/>
      <c r="AN116" s="177"/>
      <c r="AO116" s="178"/>
      <c r="AP116" s="176"/>
      <c r="AQ116" s="177"/>
      <c r="AR116" s="178"/>
      <c r="AS116" s="176"/>
      <c r="AT116" s="177"/>
      <c r="AU116" s="178"/>
    </row>
    <row r="117" spans="2:47" ht="18" customHeight="1" thickBot="1">
      <c r="B117" s="232"/>
      <c r="C117" s="116"/>
      <c r="D117" s="110"/>
      <c r="E117" s="110"/>
      <c r="F117" s="234"/>
      <c r="G117" s="113"/>
      <c r="H117" s="221"/>
      <c r="I117" s="179"/>
      <c r="J117" s="180"/>
      <c r="K117" s="181"/>
      <c r="L117" s="179"/>
      <c r="M117" s="180"/>
      <c r="N117" s="181"/>
      <c r="O117" s="179"/>
      <c r="P117" s="180"/>
      <c r="Q117" s="181"/>
      <c r="R117" s="179"/>
      <c r="S117" s="180"/>
      <c r="T117" s="181"/>
      <c r="U117" s="179"/>
      <c r="V117" s="180"/>
      <c r="W117" s="181"/>
      <c r="X117" s="179"/>
      <c r="Y117" s="180"/>
      <c r="Z117" s="181"/>
      <c r="AA117" s="179"/>
      <c r="AB117" s="180"/>
      <c r="AC117" s="181"/>
      <c r="AD117" s="179"/>
      <c r="AE117" s="180"/>
      <c r="AF117" s="181"/>
      <c r="AG117" s="179"/>
      <c r="AH117" s="180"/>
      <c r="AI117" s="181"/>
      <c r="AJ117" s="179"/>
      <c r="AK117" s="180"/>
      <c r="AL117" s="181"/>
      <c r="AM117" s="179"/>
      <c r="AN117" s="180"/>
      <c r="AO117" s="181"/>
      <c r="AP117" s="179"/>
      <c r="AQ117" s="180"/>
      <c r="AR117" s="181"/>
      <c r="AS117" s="179"/>
      <c r="AT117" s="180"/>
      <c r="AU117" s="181"/>
    </row>
    <row r="118" spans="2:47" ht="18" customHeight="1">
      <c r="B118" s="226" t="s">
        <v>149</v>
      </c>
      <c r="C118" s="116">
        <v>56</v>
      </c>
      <c r="D118" s="104" t="s">
        <v>306</v>
      </c>
      <c r="E118" s="104" t="s">
        <v>286</v>
      </c>
      <c r="F118" s="229" t="s">
        <v>378</v>
      </c>
      <c r="G118" s="86">
        <v>1</v>
      </c>
      <c r="H118" s="190" t="s">
        <v>28</v>
      </c>
      <c r="I118" s="16">
        <v>1003</v>
      </c>
      <c r="J118" s="161">
        <v>1003</v>
      </c>
      <c r="K118" s="162"/>
      <c r="L118" s="16">
        <v>944</v>
      </c>
      <c r="M118" s="161">
        <v>944</v>
      </c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>
      <c r="B119" s="227"/>
      <c r="C119" s="116"/>
      <c r="D119" s="104"/>
      <c r="E119" s="104"/>
      <c r="F119" s="104"/>
      <c r="G119" s="84"/>
      <c r="H119" s="190"/>
      <c r="I119" s="122">
        <f>(I118/J118)*100</f>
        <v>100</v>
      </c>
      <c r="J119" s="122"/>
      <c r="K119" s="122"/>
      <c r="L119" s="122">
        <f>(L118/M118)*100</f>
        <v>100</v>
      </c>
      <c r="M119" s="122"/>
      <c r="N119" s="122"/>
      <c r="O119" s="122" t="e">
        <f>(O118/P118)*100</f>
        <v>#DIV/0!</v>
      </c>
      <c r="P119" s="122"/>
      <c r="Q119" s="122"/>
      <c r="R119" s="122" t="e">
        <f>(R118/S118)*100</f>
        <v>#DIV/0!</v>
      </c>
      <c r="S119" s="122"/>
      <c r="T119" s="122"/>
      <c r="U119" s="122" t="e">
        <f>(U118/V118)*100</f>
        <v>#DIV/0!</v>
      </c>
      <c r="V119" s="122"/>
      <c r="W119" s="122"/>
      <c r="X119" s="122" t="e">
        <f>(X118/Y118)*100</f>
        <v>#DIV/0!</v>
      </c>
      <c r="Y119" s="122"/>
      <c r="Z119" s="122"/>
      <c r="AA119" s="122" t="e">
        <f>(AA118/AB118)*100</f>
        <v>#DIV/0!</v>
      </c>
      <c r="AB119" s="122"/>
      <c r="AC119" s="122"/>
      <c r="AD119" s="122" t="e">
        <f>(AD118/AE118)*100</f>
        <v>#DIV/0!</v>
      </c>
      <c r="AE119" s="122"/>
      <c r="AF119" s="122"/>
      <c r="AG119" s="122" t="e">
        <f>(AG118/AH118)*100</f>
        <v>#DIV/0!</v>
      </c>
      <c r="AH119" s="122"/>
      <c r="AI119" s="122"/>
      <c r="AJ119" s="122" t="e">
        <f>(AJ118/AK118)*100</f>
        <v>#DIV/0!</v>
      </c>
      <c r="AK119" s="122"/>
      <c r="AL119" s="122"/>
      <c r="AM119" s="122" t="e">
        <f>(AM118/AN118)*100</f>
        <v>#DIV/0!</v>
      </c>
      <c r="AN119" s="122"/>
      <c r="AO119" s="122"/>
      <c r="AP119" s="122" t="e">
        <f>(AP118/AQ118)*100</f>
        <v>#DIV/0!</v>
      </c>
      <c r="AQ119" s="122"/>
      <c r="AR119" s="122"/>
      <c r="AS119" s="122" t="e">
        <f>(AS118/AT118)*100</f>
        <v>#DIV/0!</v>
      </c>
      <c r="AT119" s="122"/>
      <c r="AU119" s="122"/>
    </row>
    <row r="120" spans="2:47" ht="18" customHeight="1">
      <c r="B120" s="227"/>
      <c r="C120" s="116">
        <v>57</v>
      </c>
      <c r="D120" s="104" t="s">
        <v>307</v>
      </c>
      <c r="E120" s="104" t="s">
        <v>153</v>
      </c>
      <c r="F120" s="104" t="s">
        <v>379</v>
      </c>
      <c r="G120" s="86">
        <v>0.95</v>
      </c>
      <c r="H120" s="190" t="s">
        <v>28</v>
      </c>
      <c r="I120" s="16">
        <v>0</v>
      </c>
      <c r="J120" s="161">
        <v>0</v>
      </c>
      <c r="K120" s="162"/>
      <c r="L120" s="16">
        <v>0</v>
      </c>
      <c r="M120" s="161">
        <v>0</v>
      </c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>
      <c r="B121" s="227"/>
      <c r="C121" s="116"/>
      <c r="D121" s="104"/>
      <c r="E121" s="104"/>
      <c r="F121" s="104"/>
      <c r="G121" s="84"/>
      <c r="H121" s="190"/>
      <c r="I121" s="122" t="e">
        <f>(I120/J120)*100</f>
        <v>#DIV/0!</v>
      </c>
      <c r="J121" s="122"/>
      <c r="K121" s="122"/>
      <c r="L121" s="122" t="e">
        <f>(L120/M120)*100</f>
        <v>#DIV/0!</v>
      </c>
      <c r="M121" s="122"/>
      <c r="N121" s="122"/>
      <c r="O121" s="122" t="e">
        <f>(O120/P120)*100</f>
        <v>#DIV/0!</v>
      </c>
      <c r="P121" s="122"/>
      <c r="Q121" s="122"/>
      <c r="R121" s="122" t="e">
        <f>(R120/S120)*100</f>
        <v>#DIV/0!</v>
      </c>
      <c r="S121" s="122"/>
      <c r="T121" s="122"/>
      <c r="U121" s="122" t="e">
        <f>(U120/V120)*100</f>
        <v>#DIV/0!</v>
      </c>
      <c r="V121" s="122"/>
      <c r="W121" s="122"/>
      <c r="X121" s="122" t="e">
        <f>(X120/Y120)*100</f>
        <v>#DIV/0!</v>
      </c>
      <c r="Y121" s="122"/>
      <c r="Z121" s="122"/>
      <c r="AA121" s="122" t="e">
        <f>(AA120/AB120)*100</f>
        <v>#DIV/0!</v>
      </c>
      <c r="AB121" s="122"/>
      <c r="AC121" s="122"/>
      <c r="AD121" s="122" t="e">
        <f>(AD120/AE120)*100</f>
        <v>#DIV/0!</v>
      </c>
      <c r="AE121" s="122"/>
      <c r="AF121" s="122"/>
      <c r="AG121" s="122" t="e">
        <f>(AG120/AH120)*100</f>
        <v>#DIV/0!</v>
      </c>
      <c r="AH121" s="122"/>
      <c r="AI121" s="122"/>
      <c r="AJ121" s="122" t="e">
        <f>(AJ120/AK120)*100</f>
        <v>#DIV/0!</v>
      </c>
      <c r="AK121" s="122"/>
      <c r="AL121" s="122"/>
      <c r="AM121" s="122" t="e">
        <f>(AM120/AN120)*100</f>
        <v>#DIV/0!</v>
      </c>
      <c r="AN121" s="122"/>
      <c r="AO121" s="122"/>
      <c r="AP121" s="122" t="e">
        <f>(AP120/AQ120)*100</f>
        <v>#DIV/0!</v>
      </c>
      <c r="AQ121" s="122"/>
      <c r="AR121" s="122"/>
      <c r="AS121" s="122" t="e">
        <f>(AS120/AT120)*100</f>
        <v>#DIV/0!</v>
      </c>
      <c r="AT121" s="122"/>
      <c r="AU121" s="122"/>
    </row>
    <row r="122" spans="2:47" ht="18" customHeight="1">
      <c r="B122" s="227"/>
      <c r="C122" s="116">
        <v>58</v>
      </c>
      <c r="D122" s="104" t="s">
        <v>308</v>
      </c>
      <c r="E122" s="104" t="s">
        <v>155</v>
      </c>
      <c r="F122" s="104" t="s">
        <v>380</v>
      </c>
      <c r="G122" s="86">
        <v>0.95</v>
      </c>
      <c r="H122" s="190" t="s">
        <v>28</v>
      </c>
      <c r="I122" s="16">
        <v>1044</v>
      </c>
      <c r="J122" s="161">
        <v>1044</v>
      </c>
      <c r="K122" s="162"/>
      <c r="L122" s="16">
        <v>1207</v>
      </c>
      <c r="M122" s="161">
        <v>1207</v>
      </c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>
      <c r="B123" s="227"/>
      <c r="C123" s="116"/>
      <c r="D123" s="104"/>
      <c r="E123" s="104"/>
      <c r="F123" s="104"/>
      <c r="G123" s="84"/>
      <c r="H123" s="190"/>
      <c r="I123" s="122">
        <f>(I122/J122)*100</f>
        <v>100</v>
      </c>
      <c r="J123" s="122"/>
      <c r="K123" s="122"/>
      <c r="L123" s="122">
        <f>(L122/M122)*100</f>
        <v>100</v>
      </c>
      <c r="M123" s="122"/>
      <c r="N123" s="122"/>
      <c r="O123" s="122" t="e">
        <f>(O122/P122)*100</f>
        <v>#DIV/0!</v>
      </c>
      <c r="P123" s="122"/>
      <c r="Q123" s="122"/>
      <c r="R123" s="122" t="e">
        <f>(R122/S122)*100</f>
        <v>#DIV/0!</v>
      </c>
      <c r="S123" s="122"/>
      <c r="T123" s="122"/>
      <c r="U123" s="122" t="e">
        <f>(U122/V122)*100</f>
        <v>#DIV/0!</v>
      </c>
      <c r="V123" s="122"/>
      <c r="W123" s="122"/>
      <c r="X123" s="122" t="e">
        <f>(X122/Y122)*100</f>
        <v>#DIV/0!</v>
      </c>
      <c r="Y123" s="122"/>
      <c r="Z123" s="122"/>
      <c r="AA123" s="122" t="e">
        <f>(AA122/AB122)*100</f>
        <v>#DIV/0!</v>
      </c>
      <c r="AB123" s="122"/>
      <c r="AC123" s="122"/>
      <c r="AD123" s="122" t="e">
        <f>(AD122/AE122)*100</f>
        <v>#DIV/0!</v>
      </c>
      <c r="AE123" s="122"/>
      <c r="AF123" s="122"/>
      <c r="AG123" s="122" t="e">
        <f>(AG122/AH122)*100</f>
        <v>#DIV/0!</v>
      </c>
      <c r="AH123" s="122"/>
      <c r="AI123" s="122"/>
      <c r="AJ123" s="122" t="e">
        <f>(AJ122/AK122)*100</f>
        <v>#DIV/0!</v>
      </c>
      <c r="AK123" s="122"/>
      <c r="AL123" s="122"/>
      <c r="AM123" s="122" t="e">
        <f>(AM122/AN122)*100</f>
        <v>#DIV/0!</v>
      </c>
      <c r="AN123" s="122"/>
      <c r="AO123" s="122"/>
      <c r="AP123" s="122" t="e">
        <f>(AP122/AQ122)*100</f>
        <v>#DIV/0!</v>
      </c>
      <c r="AQ123" s="122"/>
      <c r="AR123" s="122"/>
      <c r="AS123" s="122" t="e">
        <f>(AS122/AT122)*100</f>
        <v>#DIV/0!</v>
      </c>
      <c r="AT123" s="122"/>
      <c r="AU123" s="122"/>
    </row>
    <row r="124" spans="2:47" ht="18" customHeight="1">
      <c r="B124" s="227"/>
      <c r="C124" s="116">
        <v>59</v>
      </c>
      <c r="D124" s="103" t="s">
        <v>309</v>
      </c>
      <c r="E124" s="103" t="s">
        <v>157</v>
      </c>
      <c r="F124" s="103" t="s">
        <v>381</v>
      </c>
      <c r="G124" s="86">
        <v>0.95</v>
      </c>
      <c r="H124" s="190" t="s">
        <v>28</v>
      </c>
      <c r="I124" s="16">
        <v>934</v>
      </c>
      <c r="J124" s="161">
        <v>934</v>
      </c>
      <c r="K124" s="162"/>
      <c r="L124" s="16">
        <v>1050</v>
      </c>
      <c r="M124" s="161">
        <v>1050</v>
      </c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>
      <c r="B125" s="227"/>
      <c r="C125" s="116"/>
      <c r="D125" s="103"/>
      <c r="E125" s="103"/>
      <c r="F125" s="103"/>
      <c r="G125" s="84"/>
      <c r="H125" s="190"/>
      <c r="I125" s="122">
        <f>(I124/J124)*100</f>
        <v>100</v>
      </c>
      <c r="J125" s="122"/>
      <c r="K125" s="122"/>
      <c r="L125" s="122">
        <f>(L124/M124)*100</f>
        <v>100</v>
      </c>
      <c r="M125" s="122"/>
      <c r="N125" s="122"/>
      <c r="O125" s="122" t="e">
        <f>(O124/P124)*100</f>
        <v>#DIV/0!</v>
      </c>
      <c r="P125" s="122"/>
      <c r="Q125" s="122"/>
      <c r="R125" s="122" t="e">
        <f>(R124/S124)*100</f>
        <v>#DIV/0!</v>
      </c>
      <c r="S125" s="122"/>
      <c r="T125" s="122"/>
      <c r="U125" s="122" t="e">
        <f>(U124/V124)*100</f>
        <v>#DIV/0!</v>
      </c>
      <c r="V125" s="122"/>
      <c r="W125" s="122"/>
      <c r="X125" s="122" t="e">
        <f>(X124/Y124)*100</f>
        <v>#DIV/0!</v>
      </c>
      <c r="Y125" s="122"/>
      <c r="Z125" s="122"/>
      <c r="AA125" s="122" t="e">
        <f>(AA124/AB124)*100</f>
        <v>#DIV/0!</v>
      </c>
      <c r="AB125" s="122"/>
      <c r="AC125" s="122"/>
      <c r="AD125" s="122" t="e">
        <f>(AD124/AE124)*100</f>
        <v>#DIV/0!</v>
      </c>
      <c r="AE125" s="122"/>
      <c r="AF125" s="122"/>
      <c r="AG125" s="122" t="e">
        <f>(AG124/AH124)*100</f>
        <v>#DIV/0!</v>
      </c>
      <c r="AH125" s="122"/>
      <c r="AI125" s="122"/>
      <c r="AJ125" s="122" t="e">
        <f>(AJ124/AK124)*100</f>
        <v>#DIV/0!</v>
      </c>
      <c r="AK125" s="122"/>
      <c r="AL125" s="122"/>
      <c r="AM125" s="122" t="e">
        <f>(AM124/AN124)*100</f>
        <v>#DIV/0!</v>
      </c>
      <c r="AN125" s="122"/>
      <c r="AO125" s="122"/>
      <c r="AP125" s="122" t="e">
        <f>(AP124/AQ124)*100</f>
        <v>#DIV/0!</v>
      </c>
      <c r="AQ125" s="122"/>
      <c r="AR125" s="122"/>
      <c r="AS125" s="122" t="e">
        <f>(AS124/AT124)*100</f>
        <v>#DIV/0!</v>
      </c>
      <c r="AT125" s="122"/>
      <c r="AU125" s="122"/>
    </row>
    <row r="126" spans="2:47" ht="18" customHeight="1">
      <c r="B126" s="227"/>
      <c r="C126" s="116">
        <v>60</v>
      </c>
      <c r="D126" s="103" t="s">
        <v>310</v>
      </c>
      <c r="E126" s="103" t="s">
        <v>159</v>
      </c>
      <c r="F126" s="103" t="s">
        <v>382</v>
      </c>
      <c r="G126" s="86">
        <v>0.95</v>
      </c>
      <c r="H126" s="190" t="s">
        <v>28</v>
      </c>
      <c r="I126" s="16">
        <v>88</v>
      </c>
      <c r="J126" s="161">
        <v>88</v>
      </c>
      <c r="K126" s="162"/>
      <c r="L126" s="16">
        <v>135</v>
      </c>
      <c r="M126" s="161">
        <v>135</v>
      </c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>
      <c r="B127" s="227"/>
      <c r="C127" s="116"/>
      <c r="D127" s="103"/>
      <c r="E127" s="103"/>
      <c r="F127" s="225"/>
      <c r="G127" s="84"/>
      <c r="H127" s="190"/>
      <c r="I127" s="122">
        <f>(I126/J126)*100</f>
        <v>100</v>
      </c>
      <c r="J127" s="122"/>
      <c r="K127" s="122"/>
      <c r="L127" s="122">
        <f>(L126/M126)*100</f>
        <v>100</v>
      </c>
      <c r="M127" s="122"/>
      <c r="N127" s="122"/>
      <c r="O127" s="122" t="e">
        <f>(O126/P126)*100</f>
        <v>#DIV/0!</v>
      </c>
      <c r="P127" s="122"/>
      <c r="Q127" s="122"/>
      <c r="R127" s="122" t="e">
        <f>(R126/S126)*100</f>
        <v>#DIV/0!</v>
      </c>
      <c r="S127" s="122"/>
      <c r="T127" s="122"/>
      <c r="U127" s="122" t="e">
        <f>(U126/V126)*100</f>
        <v>#DIV/0!</v>
      </c>
      <c r="V127" s="122"/>
      <c r="W127" s="122"/>
      <c r="X127" s="122" t="e">
        <f>(X126/Y126)*100</f>
        <v>#DIV/0!</v>
      </c>
      <c r="Y127" s="122"/>
      <c r="Z127" s="122"/>
      <c r="AA127" s="122" t="e">
        <f>(AA126/AB126)*100</f>
        <v>#DIV/0!</v>
      </c>
      <c r="AB127" s="122"/>
      <c r="AC127" s="122"/>
      <c r="AD127" s="122" t="e">
        <f>(AD126/AE126)*100</f>
        <v>#DIV/0!</v>
      </c>
      <c r="AE127" s="122"/>
      <c r="AF127" s="122"/>
      <c r="AG127" s="122" t="e">
        <f>(AG126/AH126)*100</f>
        <v>#DIV/0!</v>
      </c>
      <c r="AH127" s="122"/>
      <c r="AI127" s="122"/>
      <c r="AJ127" s="122" t="e">
        <f>(AJ126/AK126)*100</f>
        <v>#DIV/0!</v>
      </c>
      <c r="AK127" s="122"/>
      <c r="AL127" s="122"/>
      <c r="AM127" s="122" t="e">
        <f>(AM126/AN126)*100</f>
        <v>#DIV/0!</v>
      </c>
      <c r="AN127" s="122"/>
      <c r="AO127" s="122"/>
      <c r="AP127" s="122" t="e">
        <f>(AP126/AQ126)*100</f>
        <v>#DIV/0!</v>
      </c>
      <c r="AQ127" s="122"/>
      <c r="AR127" s="122"/>
      <c r="AS127" s="122" t="e">
        <f>(AS126/AT126)*100</f>
        <v>#DIV/0!</v>
      </c>
      <c r="AT127" s="122"/>
      <c r="AU127" s="122"/>
    </row>
    <row r="128" spans="2:47" ht="18" customHeight="1">
      <c r="B128" s="227"/>
      <c r="C128" s="116">
        <v>61</v>
      </c>
      <c r="D128" s="103" t="s">
        <v>311</v>
      </c>
      <c r="E128" s="103" t="s">
        <v>163</v>
      </c>
      <c r="F128" s="103" t="s">
        <v>383</v>
      </c>
      <c r="G128" s="86">
        <v>0.95</v>
      </c>
      <c r="H128" s="190" t="s">
        <v>28</v>
      </c>
      <c r="I128" s="16">
        <v>22</v>
      </c>
      <c r="J128" s="161">
        <v>22</v>
      </c>
      <c r="K128" s="162"/>
      <c r="L128" s="16">
        <v>22</v>
      </c>
      <c r="M128" s="161">
        <v>22</v>
      </c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>
      <c r="B129" s="227"/>
      <c r="C129" s="116"/>
      <c r="D129" s="103"/>
      <c r="E129" s="103"/>
      <c r="F129" s="103"/>
      <c r="G129" s="84"/>
      <c r="H129" s="190"/>
      <c r="I129" s="122">
        <f>(I128/J128)*100</f>
        <v>100</v>
      </c>
      <c r="J129" s="122"/>
      <c r="K129" s="122"/>
      <c r="L129" s="122">
        <f>(L128/M128)*100</f>
        <v>100</v>
      </c>
      <c r="M129" s="122"/>
      <c r="N129" s="122"/>
      <c r="O129" s="122" t="e">
        <f>(O128/P128)*100</f>
        <v>#DIV/0!</v>
      </c>
      <c r="P129" s="122"/>
      <c r="Q129" s="122"/>
      <c r="R129" s="122" t="e">
        <f>(R128/S128)*100</f>
        <v>#DIV/0!</v>
      </c>
      <c r="S129" s="122"/>
      <c r="T129" s="122"/>
      <c r="U129" s="122" t="e">
        <f>(U128/V128)*100</f>
        <v>#DIV/0!</v>
      </c>
      <c r="V129" s="122"/>
      <c r="W129" s="122"/>
      <c r="X129" s="122" t="e">
        <f>(X128/Y128)*100</f>
        <v>#DIV/0!</v>
      </c>
      <c r="Y129" s="122"/>
      <c r="Z129" s="122"/>
      <c r="AA129" s="122" t="e">
        <f>(AA128/AB128)*100</f>
        <v>#DIV/0!</v>
      </c>
      <c r="AB129" s="122"/>
      <c r="AC129" s="122"/>
      <c r="AD129" s="122" t="e">
        <f>(AD128/AE128)*100</f>
        <v>#DIV/0!</v>
      </c>
      <c r="AE129" s="122"/>
      <c r="AF129" s="122"/>
      <c r="AG129" s="122" t="e">
        <f>(AG128/AH128)*100</f>
        <v>#DIV/0!</v>
      </c>
      <c r="AH129" s="122"/>
      <c r="AI129" s="122"/>
      <c r="AJ129" s="122" t="e">
        <f>(AJ128/AK128)*100</f>
        <v>#DIV/0!</v>
      </c>
      <c r="AK129" s="122"/>
      <c r="AL129" s="122"/>
      <c r="AM129" s="122" t="e">
        <f>(AM128/AN128)*100</f>
        <v>#DIV/0!</v>
      </c>
      <c r="AN129" s="122"/>
      <c r="AO129" s="122"/>
      <c r="AP129" s="122" t="e">
        <f>(AP128/AQ128)*100</f>
        <v>#DIV/0!</v>
      </c>
      <c r="AQ129" s="122"/>
      <c r="AR129" s="122"/>
      <c r="AS129" s="122" t="e">
        <f>(AS128/AT128)*100</f>
        <v>#DIV/0!</v>
      </c>
      <c r="AT129" s="122"/>
      <c r="AU129" s="122"/>
    </row>
    <row r="130" spans="2:47" ht="18" customHeight="1">
      <c r="B130" s="227"/>
      <c r="C130" s="116">
        <v>62</v>
      </c>
      <c r="D130" s="103" t="s">
        <v>312</v>
      </c>
      <c r="E130" s="103" t="s">
        <v>165</v>
      </c>
      <c r="F130" s="103" t="s">
        <v>384</v>
      </c>
      <c r="G130" s="86">
        <v>0.95</v>
      </c>
      <c r="H130" s="190" t="s">
        <v>28</v>
      </c>
      <c r="I130" s="16">
        <v>0</v>
      </c>
      <c r="J130" s="161">
        <v>0</v>
      </c>
      <c r="K130" s="162"/>
      <c r="L130" s="16">
        <v>0</v>
      </c>
      <c r="M130" s="161">
        <v>0</v>
      </c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>
      <c r="B131" s="228"/>
      <c r="C131" s="116"/>
      <c r="D131" s="103"/>
      <c r="E131" s="103"/>
      <c r="F131" s="225"/>
      <c r="G131" s="84"/>
      <c r="H131" s="190"/>
      <c r="I131" s="122" t="e">
        <f>(I130/J130)*100</f>
        <v>#DIV/0!</v>
      </c>
      <c r="J131" s="122"/>
      <c r="K131" s="122"/>
      <c r="L131" s="122" t="e">
        <f>(L130/M130)*100</f>
        <v>#DIV/0!</v>
      </c>
      <c r="M131" s="122"/>
      <c r="N131" s="122"/>
      <c r="O131" s="122" t="e">
        <f>(O130/P130)*100</f>
        <v>#DIV/0!</v>
      </c>
      <c r="P131" s="122"/>
      <c r="Q131" s="122"/>
      <c r="R131" s="122" t="e">
        <f>(R130/S130)*100</f>
        <v>#DIV/0!</v>
      </c>
      <c r="S131" s="122"/>
      <c r="T131" s="122"/>
      <c r="U131" s="122" t="e">
        <f>(U130/V130)*100</f>
        <v>#DIV/0!</v>
      </c>
      <c r="V131" s="122"/>
      <c r="W131" s="122"/>
      <c r="X131" s="122" t="e">
        <f>(X130/Y130)*100</f>
        <v>#DIV/0!</v>
      </c>
      <c r="Y131" s="122"/>
      <c r="Z131" s="122"/>
      <c r="AA131" s="122" t="e">
        <f>(AA130/AB130)*100</f>
        <v>#DIV/0!</v>
      </c>
      <c r="AB131" s="122"/>
      <c r="AC131" s="122"/>
      <c r="AD131" s="122" t="e">
        <f>(AD130/AE130)*100</f>
        <v>#DIV/0!</v>
      </c>
      <c r="AE131" s="122"/>
      <c r="AF131" s="122"/>
      <c r="AG131" s="122" t="e">
        <f>(AG130/AH130)*100</f>
        <v>#DIV/0!</v>
      </c>
      <c r="AH131" s="122"/>
      <c r="AI131" s="122"/>
      <c r="AJ131" s="122" t="e">
        <f>(AJ130/AK130)*100</f>
        <v>#DIV/0!</v>
      </c>
      <c r="AK131" s="122"/>
      <c r="AL131" s="122"/>
      <c r="AM131" s="122" t="e">
        <f>(AM130/AN130)*100</f>
        <v>#DIV/0!</v>
      </c>
      <c r="AN131" s="122"/>
      <c r="AO131" s="122"/>
      <c r="AP131" s="122" t="e">
        <f>(AP130/AQ130)*100</f>
        <v>#DIV/0!</v>
      </c>
      <c r="AQ131" s="122"/>
      <c r="AR131" s="122"/>
      <c r="AS131" s="122" t="e">
        <f>(AS130/AT130)*100</f>
        <v>#DIV/0!</v>
      </c>
      <c r="AT131" s="122"/>
      <c r="AU131" s="122"/>
    </row>
    <row r="132" spans="2:47" ht="18" customHeight="1">
      <c r="B132" s="222" t="s">
        <v>166</v>
      </c>
      <c r="C132" s="116">
        <v>63</v>
      </c>
      <c r="D132" s="103" t="s">
        <v>313</v>
      </c>
      <c r="E132" s="103" t="s">
        <v>168</v>
      </c>
      <c r="F132" s="220" t="s">
        <v>385</v>
      </c>
      <c r="G132" s="86">
        <v>0.98</v>
      </c>
      <c r="H132" s="190" t="s">
        <v>38</v>
      </c>
      <c r="I132" s="16">
        <v>35075</v>
      </c>
      <c r="J132" s="161">
        <v>35075</v>
      </c>
      <c r="K132" s="162"/>
      <c r="L132" s="16">
        <v>30970</v>
      </c>
      <c r="M132" s="161">
        <v>30970</v>
      </c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>
      <c r="B133" s="223"/>
      <c r="C133" s="116"/>
      <c r="D133" s="103"/>
      <c r="E133" s="103"/>
      <c r="F133" s="71"/>
      <c r="G133" s="84"/>
      <c r="H133" s="190"/>
      <c r="I133" s="122">
        <f>(I132/J132)*100</f>
        <v>100</v>
      </c>
      <c r="J133" s="122"/>
      <c r="K133" s="122"/>
      <c r="L133" s="122">
        <f>(L132/M132)*100</f>
        <v>100</v>
      </c>
      <c r="M133" s="122"/>
      <c r="N133" s="122"/>
      <c r="O133" s="122" t="e">
        <f>(O132/P132)*100</f>
        <v>#DIV/0!</v>
      </c>
      <c r="P133" s="122"/>
      <c r="Q133" s="122"/>
      <c r="R133" s="122" t="e">
        <f>(R132/S132)*100</f>
        <v>#DIV/0!</v>
      </c>
      <c r="S133" s="122"/>
      <c r="T133" s="122"/>
      <c r="U133" s="122" t="e">
        <f>(U132/V132)*100</f>
        <v>#DIV/0!</v>
      </c>
      <c r="V133" s="122"/>
      <c r="W133" s="122"/>
      <c r="X133" s="122" t="e">
        <f>(X132/Y132)*100</f>
        <v>#DIV/0!</v>
      </c>
      <c r="Y133" s="122"/>
      <c r="Z133" s="122"/>
      <c r="AA133" s="122" t="e">
        <f>(AA132/AB132)*100</f>
        <v>#DIV/0!</v>
      </c>
      <c r="AB133" s="122"/>
      <c r="AC133" s="122"/>
      <c r="AD133" s="122" t="e">
        <f>(AD132/AE132)*100</f>
        <v>#DIV/0!</v>
      </c>
      <c r="AE133" s="122"/>
      <c r="AF133" s="122"/>
      <c r="AG133" s="122" t="e">
        <f>(AG132/AH132)*100</f>
        <v>#DIV/0!</v>
      </c>
      <c r="AH133" s="122"/>
      <c r="AI133" s="122"/>
      <c r="AJ133" s="122" t="e">
        <f>(AJ132/AK132)*100</f>
        <v>#DIV/0!</v>
      </c>
      <c r="AK133" s="122"/>
      <c r="AL133" s="122"/>
      <c r="AM133" s="122" t="e">
        <f>(AM132/AN132)*100</f>
        <v>#DIV/0!</v>
      </c>
      <c r="AN133" s="122"/>
      <c r="AO133" s="122"/>
      <c r="AP133" s="122" t="e">
        <f>(AP132/AQ132)*100</f>
        <v>#DIV/0!</v>
      </c>
      <c r="AQ133" s="122"/>
      <c r="AR133" s="122"/>
      <c r="AS133" s="122" t="e">
        <f>(AS132/AT132)*100</f>
        <v>#DIV/0!</v>
      </c>
      <c r="AT133" s="122"/>
      <c r="AU133" s="122"/>
    </row>
    <row r="134" spans="2:47" ht="18" customHeight="1">
      <c r="B134" s="223"/>
      <c r="C134" s="116">
        <v>64</v>
      </c>
      <c r="D134" s="103" t="s">
        <v>314</v>
      </c>
      <c r="E134" s="103" t="s">
        <v>170</v>
      </c>
      <c r="F134" s="71" t="s">
        <v>386</v>
      </c>
      <c r="G134" s="86">
        <v>0.95</v>
      </c>
      <c r="H134" s="190" t="s">
        <v>28</v>
      </c>
      <c r="I134" s="16">
        <v>0</v>
      </c>
      <c r="J134" s="161">
        <v>0</v>
      </c>
      <c r="K134" s="162"/>
      <c r="L134" s="16">
        <v>0</v>
      </c>
      <c r="M134" s="161">
        <v>0</v>
      </c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>
      <c r="B135" s="223"/>
      <c r="C135" s="116"/>
      <c r="D135" s="103"/>
      <c r="E135" s="103"/>
      <c r="F135" s="71"/>
      <c r="G135" s="84"/>
      <c r="H135" s="190"/>
      <c r="I135" s="122" t="e">
        <f>(I134/J134)*100</f>
        <v>#DIV/0!</v>
      </c>
      <c r="J135" s="122"/>
      <c r="K135" s="122"/>
      <c r="L135" s="122" t="e">
        <f>(L134/M134)*100</f>
        <v>#DIV/0!</v>
      </c>
      <c r="M135" s="122"/>
      <c r="N135" s="122"/>
      <c r="O135" s="122" t="e">
        <f>(O134/P134)*100</f>
        <v>#DIV/0!</v>
      </c>
      <c r="P135" s="122"/>
      <c r="Q135" s="122"/>
      <c r="R135" s="122" t="e">
        <f>(R134/S134)*100</f>
        <v>#DIV/0!</v>
      </c>
      <c r="S135" s="122"/>
      <c r="T135" s="122"/>
      <c r="U135" s="122" t="e">
        <f>(U134/V134)*100</f>
        <v>#DIV/0!</v>
      </c>
      <c r="V135" s="122"/>
      <c r="W135" s="122"/>
      <c r="X135" s="122" t="e">
        <f>(X134/Y134)*100</f>
        <v>#DIV/0!</v>
      </c>
      <c r="Y135" s="122"/>
      <c r="Z135" s="122"/>
      <c r="AA135" s="122" t="e">
        <f>(AA134/AB134)*100</f>
        <v>#DIV/0!</v>
      </c>
      <c r="AB135" s="122"/>
      <c r="AC135" s="122"/>
      <c r="AD135" s="122" t="e">
        <f>(AD134/AE134)*100</f>
        <v>#DIV/0!</v>
      </c>
      <c r="AE135" s="122"/>
      <c r="AF135" s="122"/>
      <c r="AG135" s="122" t="e">
        <f>(AG134/AH134)*100</f>
        <v>#DIV/0!</v>
      </c>
      <c r="AH135" s="122"/>
      <c r="AI135" s="122"/>
      <c r="AJ135" s="122" t="e">
        <f>(AJ134/AK134)*100</f>
        <v>#DIV/0!</v>
      </c>
      <c r="AK135" s="122"/>
      <c r="AL135" s="122"/>
      <c r="AM135" s="122" t="e">
        <f>(AM134/AN134)*100</f>
        <v>#DIV/0!</v>
      </c>
      <c r="AN135" s="122"/>
      <c r="AO135" s="122"/>
      <c r="AP135" s="122" t="e">
        <f>(AP134/AQ134)*100</f>
        <v>#DIV/0!</v>
      </c>
      <c r="AQ135" s="122"/>
      <c r="AR135" s="122"/>
      <c r="AS135" s="122" t="e">
        <f>(AS134/AT134)*100</f>
        <v>#DIV/0!</v>
      </c>
      <c r="AT135" s="122"/>
      <c r="AU135" s="122"/>
    </row>
    <row r="136" spans="2:47" ht="18" customHeight="1">
      <c r="B136" s="223"/>
      <c r="C136" s="116">
        <v>65</v>
      </c>
      <c r="D136" s="188" t="s">
        <v>171</v>
      </c>
      <c r="E136" s="224" t="s">
        <v>490</v>
      </c>
      <c r="F136" s="72" t="s">
        <v>387</v>
      </c>
      <c r="G136" s="73" t="s">
        <v>173</v>
      </c>
      <c r="H136" s="221" t="s">
        <v>28</v>
      </c>
      <c r="I136" s="16">
        <v>469</v>
      </c>
      <c r="J136" s="161">
        <v>4200</v>
      </c>
      <c r="K136" s="162"/>
      <c r="L136" s="16">
        <v>304</v>
      </c>
      <c r="M136" s="161">
        <v>1908</v>
      </c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>
      <c r="B137" s="223"/>
      <c r="C137" s="116"/>
      <c r="D137" s="188"/>
      <c r="E137" s="224"/>
      <c r="F137" s="72"/>
      <c r="G137" s="73"/>
      <c r="H137" s="221"/>
      <c r="I137" s="122">
        <f>(I136/J136)*100</f>
        <v>11.166666666666666</v>
      </c>
      <c r="J137" s="122"/>
      <c r="K137" s="122"/>
      <c r="L137" s="122">
        <f>(L136/M136)*100</f>
        <v>15.932914046121594</v>
      </c>
      <c r="M137" s="122"/>
      <c r="N137" s="122"/>
      <c r="O137" s="122" t="e">
        <f>(O136/P136)*100</f>
        <v>#DIV/0!</v>
      </c>
      <c r="P137" s="122"/>
      <c r="Q137" s="122"/>
      <c r="R137" s="122" t="e">
        <f>(R136/S136)*100</f>
        <v>#DIV/0!</v>
      </c>
      <c r="S137" s="122"/>
      <c r="T137" s="122"/>
      <c r="U137" s="122" t="e">
        <f>(U136/V136)*100</f>
        <v>#DIV/0!</v>
      </c>
      <c r="V137" s="122"/>
      <c r="W137" s="122"/>
      <c r="X137" s="122" t="e">
        <f>(X136/Y136)*100</f>
        <v>#DIV/0!</v>
      </c>
      <c r="Y137" s="122"/>
      <c r="Z137" s="122"/>
      <c r="AA137" s="122" t="e">
        <f>(AA136/AB136)*100</f>
        <v>#DIV/0!</v>
      </c>
      <c r="AB137" s="122"/>
      <c r="AC137" s="122"/>
      <c r="AD137" s="122" t="e">
        <f>(AD136/AE136)*100</f>
        <v>#DIV/0!</v>
      </c>
      <c r="AE137" s="122"/>
      <c r="AF137" s="122"/>
      <c r="AG137" s="122" t="e">
        <f>(AG136/AH136)*100</f>
        <v>#DIV/0!</v>
      </c>
      <c r="AH137" s="122"/>
      <c r="AI137" s="122"/>
      <c r="AJ137" s="122" t="e">
        <f>(AJ136/AK136)*100</f>
        <v>#DIV/0!</v>
      </c>
      <c r="AK137" s="122"/>
      <c r="AL137" s="122"/>
      <c r="AM137" s="122" t="e">
        <f>(AM136/AN136)*100</f>
        <v>#DIV/0!</v>
      </c>
      <c r="AN137" s="122"/>
      <c r="AO137" s="122"/>
      <c r="AP137" s="122" t="e">
        <f>(AP136/AQ136)*100</f>
        <v>#DIV/0!</v>
      </c>
      <c r="AQ137" s="122"/>
      <c r="AR137" s="122"/>
      <c r="AS137" s="122" t="e">
        <f>(AS136/AT136)*100</f>
        <v>#DIV/0!</v>
      </c>
      <c r="AT137" s="122"/>
      <c r="AU137" s="122"/>
    </row>
    <row r="138" spans="2:47" ht="18" customHeight="1">
      <c r="B138" s="223"/>
      <c r="C138" s="116">
        <v>66</v>
      </c>
      <c r="D138" s="103" t="s">
        <v>174</v>
      </c>
      <c r="E138" s="224" t="s">
        <v>491</v>
      </c>
      <c r="F138" s="71" t="s">
        <v>388</v>
      </c>
      <c r="G138" s="84" t="s">
        <v>176</v>
      </c>
      <c r="H138" s="190" t="s">
        <v>28</v>
      </c>
      <c r="I138" s="16">
        <v>2190</v>
      </c>
      <c r="J138" s="161">
        <v>21800</v>
      </c>
      <c r="K138" s="162"/>
      <c r="L138" s="16">
        <v>1839</v>
      </c>
      <c r="M138" s="161">
        <v>20670</v>
      </c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>
      <c r="B139" s="223"/>
      <c r="C139" s="116"/>
      <c r="D139" s="103"/>
      <c r="E139" s="224"/>
      <c r="F139" s="71"/>
      <c r="G139" s="84"/>
      <c r="H139" s="190"/>
      <c r="I139" s="122">
        <f>(I138/J138)*100</f>
        <v>10.045871559633028</v>
      </c>
      <c r="J139" s="122"/>
      <c r="K139" s="122"/>
      <c r="L139" s="122">
        <f>(L138/M138)*100</f>
        <v>8.8969521044992739</v>
      </c>
      <c r="M139" s="122"/>
      <c r="N139" s="122"/>
      <c r="O139" s="122" t="e">
        <f>(O138/P138)*100</f>
        <v>#DIV/0!</v>
      </c>
      <c r="P139" s="122"/>
      <c r="Q139" s="122"/>
      <c r="R139" s="122" t="e">
        <f>(R138/S138)*100</f>
        <v>#DIV/0!</v>
      </c>
      <c r="S139" s="122"/>
      <c r="T139" s="122"/>
      <c r="U139" s="122" t="e">
        <f>(U138/V138)*100</f>
        <v>#DIV/0!</v>
      </c>
      <c r="V139" s="122"/>
      <c r="W139" s="122"/>
      <c r="X139" s="122" t="e">
        <f>(X138/Y138)*100</f>
        <v>#DIV/0!</v>
      </c>
      <c r="Y139" s="122"/>
      <c r="Z139" s="122"/>
      <c r="AA139" s="122" t="e">
        <f>(AA138/AB138)*100</f>
        <v>#DIV/0!</v>
      </c>
      <c r="AB139" s="122"/>
      <c r="AC139" s="122"/>
      <c r="AD139" s="122" t="e">
        <f>(AD138/AE138)*100</f>
        <v>#DIV/0!</v>
      </c>
      <c r="AE139" s="122"/>
      <c r="AF139" s="122"/>
      <c r="AG139" s="122" t="e">
        <f>(AG138/AH138)*100</f>
        <v>#DIV/0!</v>
      </c>
      <c r="AH139" s="122"/>
      <c r="AI139" s="122"/>
      <c r="AJ139" s="122" t="e">
        <f>(AJ138/AK138)*100</f>
        <v>#DIV/0!</v>
      </c>
      <c r="AK139" s="122"/>
      <c r="AL139" s="122"/>
      <c r="AM139" s="122" t="e">
        <f>(AM138/AN138)*100</f>
        <v>#DIV/0!</v>
      </c>
      <c r="AN139" s="122"/>
      <c r="AO139" s="122"/>
      <c r="AP139" s="122" t="e">
        <f>(AP138/AQ138)*100</f>
        <v>#DIV/0!</v>
      </c>
      <c r="AQ139" s="122"/>
      <c r="AR139" s="122"/>
      <c r="AS139" s="122" t="e">
        <f>(AS138/AT138)*100</f>
        <v>#DIV/0!</v>
      </c>
      <c r="AT139" s="122"/>
      <c r="AU139" s="122"/>
    </row>
    <row r="140" spans="2:47" ht="18" customHeight="1">
      <c r="B140" s="223"/>
      <c r="C140" s="116">
        <v>67</v>
      </c>
      <c r="D140" s="103" t="s">
        <v>177</v>
      </c>
      <c r="E140" s="224" t="s">
        <v>492</v>
      </c>
      <c r="F140" s="71" t="s">
        <v>389</v>
      </c>
      <c r="G140" s="84" t="s">
        <v>179</v>
      </c>
      <c r="H140" s="190" t="s">
        <v>28</v>
      </c>
      <c r="I140" s="16">
        <v>997</v>
      </c>
      <c r="J140" s="161">
        <v>8780</v>
      </c>
      <c r="K140" s="162"/>
      <c r="L140" s="16">
        <v>918</v>
      </c>
      <c r="M140" s="161">
        <v>8300</v>
      </c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>
      <c r="B141" s="223"/>
      <c r="C141" s="116"/>
      <c r="D141" s="103"/>
      <c r="E141" s="224"/>
      <c r="F141" s="71"/>
      <c r="G141" s="84"/>
      <c r="H141" s="190"/>
      <c r="I141" s="122">
        <f>(I140/J140)*100</f>
        <v>11.355353075170843</v>
      </c>
      <c r="J141" s="122"/>
      <c r="K141" s="122"/>
      <c r="L141" s="122">
        <f>(L140/M140)*100</f>
        <v>11.060240963855422</v>
      </c>
      <c r="M141" s="122"/>
      <c r="N141" s="122"/>
      <c r="O141" s="122" t="e">
        <f>(O140/P140)*100</f>
        <v>#DIV/0!</v>
      </c>
      <c r="P141" s="122"/>
      <c r="Q141" s="122"/>
      <c r="R141" s="122" t="e">
        <f>(R140/S140)*100</f>
        <v>#DIV/0!</v>
      </c>
      <c r="S141" s="122"/>
      <c r="T141" s="122"/>
      <c r="U141" s="122" t="e">
        <f>(U140/V140)*100</f>
        <v>#DIV/0!</v>
      </c>
      <c r="V141" s="122"/>
      <c r="W141" s="122"/>
      <c r="X141" s="122" t="e">
        <f>(X140/Y140)*100</f>
        <v>#DIV/0!</v>
      </c>
      <c r="Y141" s="122"/>
      <c r="Z141" s="122"/>
      <c r="AA141" s="122" t="e">
        <f>(AA140/AB140)*100</f>
        <v>#DIV/0!</v>
      </c>
      <c r="AB141" s="122"/>
      <c r="AC141" s="122"/>
      <c r="AD141" s="122" t="e">
        <f>(AD140/AE140)*100</f>
        <v>#DIV/0!</v>
      </c>
      <c r="AE141" s="122"/>
      <c r="AF141" s="122"/>
      <c r="AG141" s="122" t="e">
        <f>(AG140/AH140)*100</f>
        <v>#DIV/0!</v>
      </c>
      <c r="AH141" s="122"/>
      <c r="AI141" s="122"/>
      <c r="AJ141" s="122" t="e">
        <f>(AJ140/AK140)*100</f>
        <v>#DIV/0!</v>
      </c>
      <c r="AK141" s="122"/>
      <c r="AL141" s="122"/>
      <c r="AM141" s="122" t="e">
        <f>(AM140/AN140)*100</f>
        <v>#DIV/0!</v>
      </c>
      <c r="AN141" s="122"/>
      <c r="AO141" s="122"/>
      <c r="AP141" s="122" t="e">
        <f>(AP140/AQ140)*100</f>
        <v>#DIV/0!</v>
      </c>
      <c r="AQ141" s="122"/>
      <c r="AR141" s="122"/>
      <c r="AS141" s="122" t="e">
        <f>(AS140/AT140)*100</f>
        <v>#DIV/0!</v>
      </c>
      <c r="AT141" s="122"/>
      <c r="AU141" s="122"/>
    </row>
    <row r="142" spans="2:47" ht="18" customHeight="1">
      <c r="B142" s="105" t="s">
        <v>181</v>
      </c>
      <c r="C142" s="116">
        <v>68</v>
      </c>
      <c r="D142" s="103" t="s">
        <v>315</v>
      </c>
      <c r="E142" s="103" t="s">
        <v>288</v>
      </c>
      <c r="F142" s="220" t="s">
        <v>390</v>
      </c>
      <c r="G142" s="113"/>
      <c r="H142" s="190" t="s">
        <v>28</v>
      </c>
      <c r="I142" s="16">
        <v>288</v>
      </c>
      <c r="J142" s="161">
        <v>847</v>
      </c>
      <c r="K142" s="162"/>
      <c r="L142" s="16">
        <v>306</v>
      </c>
      <c r="M142" s="161">
        <v>888</v>
      </c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>
      <c r="B143" s="106"/>
      <c r="C143" s="116"/>
      <c r="D143" s="103"/>
      <c r="E143" s="103"/>
      <c r="F143" s="71"/>
      <c r="G143" s="113"/>
      <c r="H143" s="190"/>
      <c r="I143" s="122">
        <f>(I142/J142)*100</f>
        <v>34.002361275088546</v>
      </c>
      <c r="J143" s="122"/>
      <c r="K143" s="122"/>
      <c r="L143" s="122">
        <f>(L142/M142)*100</f>
        <v>34.45945945945946</v>
      </c>
      <c r="M143" s="122"/>
      <c r="N143" s="122"/>
      <c r="O143" s="122" t="e">
        <f>(O142/P142)*100</f>
        <v>#DIV/0!</v>
      </c>
      <c r="P143" s="122"/>
      <c r="Q143" s="122"/>
      <c r="R143" s="122" t="e">
        <f>(R142/S142)*100</f>
        <v>#DIV/0!</v>
      </c>
      <c r="S143" s="122"/>
      <c r="T143" s="122"/>
      <c r="U143" s="122" t="e">
        <f>(U142/V142)*100</f>
        <v>#DIV/0!</v>
      </c>
      <c r="V143" s="122"/>
      <c r="W143" s="122"/>
      <c r="X143" s="122" t="e">
        <f>(X142/Y142)*100</f>
        <v>#DIV/0!</v>
      </c>
      <c r="Y143" s="122"/>
      <c r="Z143" s="122"/>
      <c r="AA143" s="122" t="e">
        <f>(AA142/AB142)*100</f>
        <v>#DIV/0!</v>
      </c>
      <c r="AB143" s="122"/>
      <c r="AC143" s="122"/>
      <c r="AD143" s="122" t="e">
        <f>(AD142/AE142)*100</f>
        <v>#DIV/0!</v>
      </c>
      <c r="AE143" s="122"/>
      <c r="AF143" s="122"/>
      <c r="AG143" s="122" t="e">
        <f>(AG142/AH142)*100</f>
        <v>#DIV/0!</v>
      </c>
      <c r="AH143" s="122"/>
      <c r="AI143" s="122"/>
      <c r="AJ143" s="122" t="e">
        <f>(AJ142/AK142)*100</f>
        <v>#DIV/0!</v>
      </c>
      <c r="AK143" s="122"/>
      <c r="AL143" s="122"/>
      <c r="AM143" s="122" t="e">
        <f>(AM142/AN142)*100</f>
        <v>#DIV/0!</v>
      </c>
      <c r="AN143" s="122"/>
      <c r="AO143" s="122"/>
      <c r="AP143" s="122" t="e">
        <f>(AP142/AQ142)*100</f>
        <v>#DIV/0!</v>
      </c>
      <c r="AQ143" s="122"/>
      <c r="AR143" s="122"/>
      <c r="AS143" s="122" t="e">
        <f>(AS142/AT142)*100</f>
        <v>#DIV/0!</v>
      </c>
      <c r="AT143" s="122"/>
      <c r="AU143" s="122"/>
    </row>
    <row r="144" spans="2:47" ht="18" customHeight="1">
      <c r="B144" s="106"/>
      <c r="C144" s="191">
        <v>69</v>
      </c>
      <c r="D144" s="104" t="s">
        <v>184</v>
      </c>
      <c r="E144" s="104" t="s">
        <v>185</v>
      </c>
      <c r="F144" s="104"/>
      <c r="G144" s="113"/>
      <c r="H144" s="190" t="s">
        <v>28</v>
      </c>
      <c r="I144" s="16">
        <v>8</v>
      </c>
      <c r="J144" s="161">
        <v>16</v>
      </c>
      <c r="K144" s="162"/>
      <c r="L144" s="16">
        <v>5</v>
      </c>
      <c r="M144" s="161">
        <v>15</v>
      </c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>
      <c r="B145" s="107"/>
      <c r="C145" s="192"/>
      <c r="D145" s="104"/>
      <c r="E145" s="104"/>
      <c r="F145" s="104"/>
      <c r="G145" s="113"/>
      <c r="H145" s="190"/>
      <c r="I145" s="122">
        <f>(I144/J144)*100</f>
        <v>50</v>
      </c>
      <c r="J145" s="122"/>
      <c r="K145" s="122"/>
      <c r="L145" s="122">
        <f>(L144/M144)*100</f>
        <v>33.333333333333329</v>
      </c>
      <c r="M145" s="122"/>
      <c r="N145" s="122"/>
      <c r="O145" s="122" t="e">
        <f>(O144/P144)*100</f>
        <v>#DIV/0!</v>
      </c>
      <c r="P145" s="122"/>
      <c r="Q145" s="122"/>
      <c r="R145" s="122" t="e">
        <f>(R144/S144)*100</f>
        <v>#DIV/0!</v>
      </c>
      <c r="S145" s="122"/>
      <c r="T145" s="122"/>
      <c r="U145" s="122" t="e">
        <f>(U144/V144)*100</f>
        <v>#DIV/0!</v>
      </c>
      <c r="V145" s="122"/>
      <c r="W145" s="122"/>
      <c r="X145" s="122" t="e">
        <f>(X144/Y144)*100</f>
        <v>#DIV/0!</v>
      </c>
      <c r="Y145" s="122"/>
      <c r="Z145" s="122"/>
      <c r="AA145" s="122" t="e">
        <f>(AA144/AB144)*100</f>
        <v>#DIV/0!</v>
      </c>
      <c r="AB145" s="122"/>
      <c r="AC145" s="122"/>
      <c r="AD145" s="122" t="e">
        <f>(AD144/AE144)*100</f>
        <v>#DIV/0!</v>
      </c>
      <c r="AE145" s="122"/>
      <c r="AF145" s="122"/>
      <c r="AG145" s="122" t="e">
        <f>(AG144/AH144)*100</f>
        <v>#DIV/0!</v>
      </c>
      <c r="AH145" s="122"/>
      <c r="AI145" s="122"/>
      <c r="AJ145" s="122" t="e">
        <f>(AJ144/AK144)*100</f>
        <v>#DIV/0!</v>
      </c>
      <c r="AK145" s="122"/>
      <c r="AL145" s="122"/>
      <c r="AM145" s="122" t="e">
        <f>(AM144/AN144)*100</f>
        <v>#DIV/0!</v>
      </c>
      <c r="AN145" s="122"/>
      <c r="AO145" s="122"/>
      <c r="AP145" s="122" t="e">
        <f>(AP144/AQ144)*100</f>
        <v>#DIV/0!</v>
      </c>
      <c r="AQ145" s="122"/>
      <c r="AR145" s="122"/>
      <c r="AS145" s="122" t="e">
        <f>(AS144/AT144)*100</f>
        <v>#DIV/0!</v>
      </c>
      <c r="AT145" s="122"/>
      <c r="AU145" s="122"/>
    </row>
    <row r="146" spans="2:47" ht="18" customHeight="1">
      <c r="B146" s="208" t="s">
        <v>190</v>
      </c>
      <c r="C146" s="116">
        <v>70</v>
      </c>
      <c r="D146" s="103" t="s">
        <v>322</v>
      </c>
      <c r="E146" s="188" t="s">
        <v>279</v>
      </c>
      <c r="F146" s="220" t="s">
        <v>391</v>
      </c>
      <c r="G146" s="78">
        <v>0.85</v>
      </c>
      <c r="H146" s="221" t="s">
        <v>38</v>
      </c>
      <c r="I146" s="16">
        <v>74228</v>
      </c>
      <c r="J146" s="161">
        <v>93695</v>
      </c>
      <c r="K146" s="162"/>
      <c r="L146" s="16">
        <v>57042</v>
      </c>
      <c r="M146" s="161">
        <v>78627</v>
      </c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>
      <c r="B147" s="209"/>
      <c r="C147" s="116"/>
      <c r="D147" s="103"/>
      <c r="E147" s="188"/>
      <c r="F147" s="71"/>
      <c r="G147" s="73"/>
      <c r="H147" s="221"/>
      <c r="I147" s="122">
        <f>(I146/J146)*100</f>
        <v>79.223010833022045</v>
      </c>
      <c r="J147" s="122"/>
      <c r="K147" s="122"/>
      <c r="L147" s="122">
        <f>(L146/M146)*100</f>
        <v>72.547598153306112</v>
      </c>
      <c r="M147" s="122"/>
      <c r="N147" s="122"/>
      <c r="O147" s="122" t="e">
        <f>(O146/P146)*100</f>
        <v>#DIV/0!</v>
      </c>
      <c r="P147" s="122"/>
      <c r="Q147" s="122"/>
      <c r="R147" s="122" t="e">
        <f>(R146/S146)*100</f>
        <v>#DIV/0!</v>
      </c>
      <c r="S147" s="122"/>
      <c r="T147" s="122"/>
      <c r="U147" s="122" t="e">
        <f>(U146/V146)*100</f>
        <v>#DIV/0!</v>
      </c>
      <c r="V147" s="122"/>
      <c r="W147" s="122"/>
      <c r="X147" s="122" t="e">
        <f>(X146/Y146)*100</f>
        <v>#DIV/0!</v>
      </c>
      <c r="Y147" s="122"/>
      <c r="Z147" s="122"/>
      <c r="AA147" s="122" t="e">
        <f>(AA146/AB146)*100</f>
        <v>#DIV/0!</v>
      </c>
      <c r="AB147" s="122"/>
      <c r="AC147" s="122"/>
      <c r="AD147" s="122" t="e">
        <f>(AD146/AE146)*100</f>
        <v>#DIV/0!</v>
      </c>
      <c r="AE147" s="122"/>
      <c r="AF147" s="122"/>
      <c r="AG147" s="122" t="e">
        <f>(AG146/AH146)*100</f>
        <v>#DIV/0!</v>
      </c>
      <c r="AH147" s="122"/>
      <c r="AI147" s="122"/>
      <c r="AJ147" s="122" t="e">
        <f>(AJ146/AK146)*100</f>
        <v>#DIV/0!</v>
      </c>
      <c r="AK147" s="122"/>
      <c r="AL147" s="122"/>
      <c r="AM147" s="122" t="e">
        <f>(AM146/AN146)*100</f>
        <v>#DIV/0!</v>
      </c>
      <c r="AN147" s="122"/>
      <c r="AO147" s="122"/>
      <c r="AP147" s="122" t="e">
        <f>(AP146/AQ146)*100</f>
        <v>#DIV/0!</v>
      </c>
      <c r="AQ147" s="122"/>
      <c r="AR147" s="122"/>
      <c r="AS147" s="122" t="e">
        <f>(AS146/AT146)*100</f>
        <v>#DIV/0!</v>
      </c>
      <c r="AT147" s="122"/>
      <c r="AU147" s="122"/>
    </row>
    <row r="148" spans="2:47" ht="18" customHeight="1">
      <c r="B148" s="209"/>
      <c r="C148" s="116">
        <v>71</v>
      </c>
      <c r="D148" s="103" t="s">
        <v>323</v>
      </c>
      <c r="E148" s="188" t="s">
        <v>280</v>
      </c>
      <c r="F148" s="220" t="s">
        <v>392</v>
      </c>
      <c r="G148" s="78">
        <v>0.85</v>
      </c>
      <c r="H148" s="221" t="s">
        <v>28</v>
      </c>
      <c r="I148" s="16">
        <v>42930</v>
      </c>
      <c r="J148" s="161">
        <v>47900</v>
      </c>
      <c r="K148" s="162"/>
      <c r="L148" s="16">
        <v>37020</v>
      </c>
      <c r="M148" s="161">
        <v>43513</v>
      </c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>
      <c r="B149" s="209"/>
      <c r="C149" s="116"/>
      <c r="D149" s="103"/>
      <c r="E149" s="188"/>
      <c r="F149" s="71"/>
      <c r="G149" s="73"/>
      <c r="H149" s="221"/>
      <c r="I149" s="122">
        <f>(I148/J148)*100</f>
        <v>89.624217118997919</v>
      </c>
      <c r="J149" s="122"/>
      <c r="K149" s="122"/>
      <c r="L149" s="122">
        <f>(L148/M148)*100</f>
        <v>85.078022659894742</v>
      </c>
      <c r="M149" s="122"/>
      <c r="N149" s="122"/>
      <c r="O149" s="122" t="e">
        <f>(O148/P148)*100</f>
        <v>#DIV/0!</v>
      </c>
      <c r="P149" s="122"/>
      <c r="Q149" s="122"/>
      <c r="R149" s="122" t="e">
        <f>(R148/S148)*100</f>
        <v>#DIV/0!</v>
      </c>
      <c r="S149" s="122"/>
      <c r="T149" s="122"/>
      <c r="U149" s="122" t="e">
        <f>(U148/V148)*100</f>
        <v>#DIV/0!</v>
      </c>
      <c r="V149" s="122"/>
      <c r="W149" s="122"/>
      <c r="X149" s="122" t="e">
        <f>(X148/Y148)*100</f>
        <v>#DIV/0!</v>
      </c>
      <c r="Y149" s="122"/>
      <c r="Z149" s="122"/>
      <c r="AA149" s="122" t="e">
        <f>(AA148/AB148)*100</f>
        <v>#DIV/0!</v>
      </c>
      <c r="AB149" s="122"/>
      <c r="AC149" s="122"/>
      <c r="AD149" s="122" t="e">
        <f>(AD148/AE148)*100</f>
        <v>#DIV/0!</v>
      </c>
      <c r="AE149" s="122"/>
      <c r="AF149" s="122"/>
      <c r="AG149" s="122" t="e">
        <f>(AG148/AH148)*100</f>
        <v>#DIV/0!</v>
      </c>
      <c r="AH149" s="122"/>
      <c r="AI149" s="122"/>
      <c r="AJ149" s="122" t="e">
        <f>(AJ148/AK148)*100</f>
        <v>#DIV/0!</v>
      </c>
      <c r="AK149" s="122"/>
      <c r="AL149" s="122"/>
      <c r="AM149" s="122" t="e">
        <f>(AM148/AN148)*100</f>
        <v>#DIV/0!</v>
      </c>
      <c r="AN149" s="122"/>
      <c r="AO149" s="122"/>
      <c r="AP149" s="122" t="e">
        <f>(AP148/AQ148)*100</f>
        <v>#DIV/0!</v>
      </c>
      <c r="AQ149" s="122"/>
      <c r="AR149" s="122"/>
      <c r="AS149" s="122" t="e">
        <f>(AS148/AT148)*100</f>
        <v>#DIV/0!</v>
      </c>
      <c r="AT149" s="122"/>
      <c r="AU149" s="122"/>
    </row>
    <row r="150" spans="2:47" ht="18" customHeight="1">
      <c r="B150" s="209"/>
      <c r="C150" s="116">
        <v>72</v>
      </c>
      <c r="D150" s="103" t="s">
        <v>324</v>
      </c>
      <c r="E150" s="188" t="s">
        <v>393</v>
      </c>
      <c r="F150" s="220" t="s">
        <v>394</v>
      </c>
      <c r="G150" s="78">
        <v>0.85</v>
      </c>
      <c r="H150" s="221" t="s">
        <v>38</v>
      </c>
      <c r="I150" s="16">
        <v>252259</v>
      </c>
      <c r="J150" s="161">
        <v>299069</v>
      </c>
      <c r="K150" s="162"/>
      <c r="L150" s="16">
        <v>208798</v>
      </c>
      <c r="M150" s="161">
        <v>265448</v>
      </c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>
      <c r="B151" s="209"/>
      <c r="C151" s="116"/>
      <c r="D151" s="103"/>
      <c r="E151" s="188"/>
      <c r="F151" s="71"/>
      <c r="G151" s="73"/>
      <c r="H151" s="221"/>
      <c r="I151" s="122">
        <f>(I150/J150)*100</f>
        <v>84.348093583754917</v>
      </c>
      <c r="J151" s="122"/>
      <c r="K151" s="122"/>
      <c r="L151" s="122">
        <f>(L150/M150)*100</f>
        <v>78.658720352008686</v>
      </c>
      <c r="M151" s="122"/>
      <c r="N151" s="122"/>
      <c r="O151" s="122" t="e">
        <f>(O150/P150)*100</f>
        <v>#DIV/0!</v>
      </c>
      <c r="P151" s="122"/>
      <c r="Q151" s="122"/>
      <c r="R151" s="122" t="e">
        <f>(R150/S150)*100</f>
        <v>#DIV/0!</v>
      </c>
      <c r="S151" s="122"/>
      <c r="T151" s="122"/>
      <c r="U151" s="122" t="e">
        <f>(U150/V150)*100</f>
        <v>#DIV/0!</v>
      </c>
      <c r="V151" s="122"/>
      <c r="W151" s="122"/>
      <c r="X151" s="122" t="e">
        <f>(X150/Y150)*100</f>
        <v>#DIV/0!</v>
      </c>
      <c r="Y151" s="122"/>
      <c r="Z151" s="122"/>
      <c r="AA151" s="122" t="e">
        <f>(AA150/AB150)*100</f>
        <v>#DIV/0!</v>
      </c>
      <c r="AB151" s="122"/>
      <c r="AC151" s="122"/>
      <c r="AD151" s="122" t="e">
        <f>(AD150/AE150)*100</f>
        <v>#DIV/0!</v>
      </c>
      <c r="AE151" s="122"/>
      <c r="AF151" s="122"/>
      <c r="AG151" s="122" t="e">
        <f>(AG150/AH150)*100</f>
        <v>#DIV/0!</v>
      </c>
      <c r="AH151" s="122"/>
      <c r="AI151" s="122"/>
      <c r="AJ151" s="122" t="e">
        <f>(AJ150/AK150)*100</f>
        <v>#DIV/0!</v>
      </c>
      <c r="AK151" s="122"/>
      <c r="AL151" s="122"/>
      <c r="AM151" s="122" t="e">
        <f>(AM150/AN150)*100</f>
        <v>#DIV/0!</v>
      </c>
      <c r="AN151" s="122"/>
      <c r="AO151" s="122"/>
      <c r="AP151" s="122" t="e">
        <f>(AP150/AQ150)*100</f>
        <v>#DIV/0!</v>
      </c>
      <c r="AQ151" s="122"/>
      <c r="AR151" s="122"/>
      <c r="AS151" s="122" t="e">
        <f>(AS150/AT150)*100</f>
        <v>#DIV/0!</v>
      </c>
      <c r="AT151" s="122"/>
      <c r="AU151" s="122"/>
    </row>
    <row r="152" spans="2:47" ht="18" customHeight="1">
      <c r="B152" s="209"/>
      <c r="C152" s="116">
        <v>73</v>
      </c>
      <c r="D152" s="103" t="s">
        <v>199</v>
      </c>
      <c r="E152" s="103" t="s">
        <v>200</v>
      </c>
      <c r="F152" s="216" t="s">
        <v>395</v>
      </c>
      <c r="G152" s="218">
        <v>0.85</v>
      </c>
      <c r="H152" s="190" t="s">
        <v>28</v>
      </c>
      <c r="I152" s="16">
        <v>79</v>
      </c>
      <c r="J152" s="161">
        <v>79</v>
      </c>
      <c r="K152" s="162"/>
      <c r="L152" s="16">
        <v>44</v>
      </c>
      <c r="M152" s="161">
        <v>44</v>
      </c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>
      <c r="B153" s="210"/>
      <c r="C153" s="116"/>
      <c r="D153" s="103"/>
      <c r="E153" s="103"/>
      <c r="F153" s="217"/>
      <c r="G153" s="219"/>
      <c r="H153" s="190"/>
      <c r="I153" s="122">
        <f>(I152/J152)*100</f>
        <v>100</v>
      </c>
      <c r="J153" s="122"/>
      <c r="K153" s="122"/>
      <c r="L153" s="122">
        <f>(L152/M152)*100</f>
        <v>100</v>
      </c>
      <c r="M153" s="122"/>
      <c r="N153" s="122"/>
      <c r="O153" s="122" t="e">
        <f>(O152/P152)*100</f>
        <v>#DIV/0!</v>
      </c>
      <c r="P153" s="122"/>
      <c r="Q153" s="122"/>
      <c r="R153" s="122" t="e">
        <f>(R152/S152)*100</f>
        <v>#DIV/0!</v>
      </c>
      <c r="S153" s="122"/>
      <c r="T153" s="122"/>
      <c r="U153" s="122" t="e">
        <f>(U152/V152)*100</f>
        <v>#DIV/0!</v>
      </c>
      <c r="V153" s="122"/>
      <c r="W153" s="122"/>
      <c r="X153" s="122" t="e">
        <f>(X152/Y152)*100</f>
        <v>#DIV/0!</v>
      </c>
      <c r="Y153" s="122"/>
      <c r="Z153" s="122"/>
      <c r="AA153" s="122" t="e">
        <f>(AA152/AB152)*100</f>
        <v>#DIV/0!</v>
      </c>
      <c r="AB153" s="122"/>
      <c r="AC153" s="122"/>
      <c r="AD153" s="122" t="e">
        <f>(AD152/AE152)*100</f>
        <v>#DIV/0!</v>
      </c>
      <c r="AE153" s="122"/>
      <c r="AF153" s="122"/>
      <c r="AG153" s="122" t="e">
        <f>(AG152/AH152)*100</f>
        <v>#DIV/0!</v>
      </c>
      <c r="AH153" s="122"/>
      <c r="AI153" s="122"/>
      <c r="AJ153" s="122" t="e">
        <f>(AJ152/AK152)*100</f>
        <v>#DIV/0!</v>
      </c>
      <c r="AK153" s="122"/>
      <c r="AL153" s="122"/>
      <c r="AM153" s="122" t="e">
        <f>(AM152/AN152)*100</f>
        <v>#DIV/0!</v>
      </c>
      <c r="AN153" s="122"/>
      <c r="AO153" s="122"/>
      <c r="AP153" s="122" t="e">
        <f>(AP152/AQ152)*100</f>
        <v>#DIV/0!</v>
      </c>
      <c r="AQ153" s="122"/>
      <c r="AR153" s="122"/>
      <c r="AS153" s="122" t="e">
        <f>(AS152/AT152)*100</f>
        <v>#DIV/0!</v>
      </c>
      <c r="AT153" s="122"/>
      <c r="AU153" s="122"/>
    </row>
    <row r="154" spans="2:47" ht="18" customHeight="1">
      <c r="B154" s="212" t="s">
        <v>201</v>
      </c>
      <c r="C154" s="116">
        <v>74</v>
      </c>
      <c r="D154" s="103" t="s">
        <v>316</v>
      </c>
      <c r="E154" s="103" t="s">
        <v>203</v>
      </c>
      <c r="F154" s="215" t="s">
        <v>396</v>
      </c>
      <c r="G154" s="78">
        <v>0.85</v>
      </c>
      <c r="H154" s="190" t="s">
        <v>38</v>
      </c>
      <c r="I154" s="16">
        <v>219</v>
      </c>
      <c r="J154" s="161">
        <v>246</v>
      </c>
      <c r="K154" s="162"/>
      <c r="L154" s="16">
        <v>161</v>
      </c>
      <c r="M154" s="161">
        <v>196</v>
      </c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>
      <c r="B155" s="213"/>
      <c r="C155" s="116"/>
      <c r="D155" s="103"/>
      <c r="E155" s="103"/>
      <c r="F155" s="88"/>
      <c r="G155" s="73"/>
      <c r="H155" s="190"/>
      <c r="I155" s="122">
        <f>(I154/J154)*100</f>
        <v>89.024390243902445</v>
      </c>
      <c r="J155" s="122"/>
      <c r="K155" s="122"/>
      <c r="L155" s="122">
        <f>(L154/M154)*100</f>
        <v>82.142857142857139</v>
      </c>
      <c r="M155" s="122"/>
      <c r="N155" s="122"/>
      <c r="O155" s="122" t="e">
        <f>(O154/P154)*100</f>
        <v>#DIV/0!</v>
      </c>
      <c r="P155" s="122"/>
      <c r="Q155" s="122"/>
      <c r="R155" s="122" t="e">
        <f>(R154/S154)*100</f>
        <v>#DIV/0!</v>
      </c>
      <c r="S155" s="122"/>
      <c r="T155" s="122"/>
      <c r="U155" s="122" t="e">
        <f>(U154/V154)*100</f>
        <v>#DIV/0!</v>
      </c>
      <c r="V155" s="122"/>
      <c r="W155" s="122"/>
      <c r="X155" s="122" t="e">
        <f>(X154/Y154)*100</f>
        <v>#DIV/0!</v>
      </c>
      <c r="Y155" s="122"/>
      <c r="Z155" s="122"/>
      <c r="AA155" s="122" t="e">
        <f>(AA154/AB154)*100</f>
        <v>#DIV/0!</v>
      </c>
      <c r="AB155" s="122"/>
      <c r="AC155" s="122"/>
      <c r="AD155" s="122" t="e">
        <f>(AD154/AE154)*100</f>
        <v>#DIV/0!</v>
      </c>
      <c r="AE155" s="122"/>
      <c r="AF155" s="122"/>
      <c r="AG155" s="122" t="e">
        <f>(AG154/AH154)*100</f>
        <v>#DIV/0!</v>
      </c>
      <c r="AH155" s="122"/>
      <c r="AI155" s="122"/>
      <c r="AJ155" s="122" t="e">
        <f>(AJ154/AK154)*100</f>
        <v>#DIV/0!</v>
      </c>
      <c r="AK155" s="122"/>
      <c r="AL155" s="122"/>
      <c r="AM155" s="122" t="e">
        <f>(AM154/AN154)*100</f>
        <v>#DIV/0!</v>
      </c>
      <c r="AN155" s="122"/>
      <c r="AO155" s="122"/>
      <c r="AP155" s="122" t="e">
        <f>(AP154/AQ154)*100</f>
        <v>#DIV/0!</v>
      </c>
      <c r="AQ155" s="122"/>
      <c r="AR155" s="122"/>
      <c r="AS155" s="122" t="e">
        <f>(AS154/AT154)*100</f>
        <v>#DIV/0!</v>
      </c>
      <c r="AT155" s="122"/>
      <c r="AU155" s="122"/>
    </row>
    <row r="156" spans="2:47" ht="18" customHeight="1">
      <c r="B156" s="213"/>
      <c r="C156" s="116">
        <v>75</v>
      </c>
      <c r="D156" s="103" t="s">
        <v>317</v>
      </c>
      <c r="E156" s="103" t="s">
        <v>205</v>
      </c>
      <c r="F156" s="88" t="s">
        <v>397</v>
      </c>
      <c r="G156" s="78">
        <v>0.85</v>
      </c>
      <c r="H156" s="190" t="s">
        <v>28</v>
      </c>
      <c r="I156" s="16">
        <v>219</v>
      </c>
      <c r="J156" s="161">
        <v>232</v>
      </c>
      <c r="K156" s="162"/>
      <c r="L156" s="16">
        <v>161</v>
      </c>
      <c r="M156" s="161">
        <v>182</v>
      </c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>
      <c r="B157" s="213"/>
      <c r="C157" s="116"/>
      <c r="D157" s="103"/>
      <c r="E157" s="103"/>
      <c r="F157" s="88"/>
      <c r="G157" s="73"/>
      <c r="H157" s="190"/>
      <c r="I157" s="122">
        <f>(I156/J156)*100</f>
        <v>94.396551724137936</v>
      </c>
      <c r="J157" s="122"/>
      <c r="K157" s="122"/>
      <c r="L157" s="122">
        <f>(L156/M156)*100</f>
        <v>88.461538461538453</v>
      </c>
      <c r="M157" s="122"/>
      <c r="N157" s="122"/>
      <c r="O157" s="122" t="e">
        <f>(O156/P156)*100</f>
        <v>#DIV/0!</v>
      </c>
      <c r="P157" s="122"/>
      <c r="Q157" s="122"/>
      <c r="R157" s="122" t="e">
        <f>(R156/S156)*100</f>
        <v>#DIV/0!</v>
      </c>
      <c r="S157" s="122"/>
      <c r="T157" s="122"/>
      <c r="U157" s="122" t="e">
        <f>(U156/V156)*100</f>
        <v>#DIV/0!</v>
      </c>
      <c r="V157" s="122"/>
      <c r="W157" s="122"/>
      <c r="X157" s="122" t="e">
        <f>(X156/Y156)*100</f>
        <v>#DIV/0!</v>
      </c>
      <c r="Y157" s="122"/>
      <c r="Z157" s="122"/>
      <c r="AA157" s="122" t="e">
        <f>(AA156/AB156)*100</f>
        <v>#DIV/0!</v>
      </c>
      <c r="AB157" s="122"/>
      <c r="AC157" s="122"/>
      <c r="AD157" s="122" t="e">
        <f>(AD156/AE156)*100</f>
        <v>#DIV/0!</v>
      </c>
      <c r="AE157" s="122"/>
      <c r="AF157" s="122"/>
      <c r="AG157" s="122" t="e">
        <f>(AG156/AH156)*100</f>
        <v>#DIV/0!</v>
      </c>
      <c r="AH157" s="122"/>
      <c r="AI157" s="122"/>
      <c r="AJ157" s="122" t="e">
        <f>(AJ156/AK156)*100</f>
        <v>#DIV/0!</v>
      </c>
      <c r="AK157" s="122"/>
      <c r="AL157" s="122"/>
      <c r="AM157" s="122" t="e">
        <f>(AM156/AN156)*100</f>
        <v>#DIV/0!</v>
      </c>
      <c r="AN157" s="122"/>
      <c r="AO157" s="122"/>
      <c r="AP157" s="122" t="e">
        <f>(AP156/AQ156)*100</f>
        <v>#DIV/0!</v>
      </c>
      <c r="AQ157" s="122"/>
      <c r="AR157" s="122"/>
      <c r="AS157" s="122" t="e">
        <f>(AS156/AT156)*100</f>
        <v>#DIV/0!</v>
      </c>
      <c r="AT157" s="122"/>
      <c r="AU157" s="122"/>
    </row>
    <row r="158" spans="2:47" ht="18" customHeight="1">
      <c r="B158" s="213"/>
      <c r="C158" s="116">
        <v>76</v>
      </c>
      <c r="D158" s="103" t="s">
        <v>318</v>
      </c>
      <c r="E158" s="103" t="s">
        <v>207</v>
      </c>
      <c r="F158" s="88" t="s">
        <v>398</v>
      </c>
      <c r="G158" s="78">
        <v>0.85</v>
      </c>
      <c r="H158" s="190" t="s">
        <v>28</v>
      </c>
      <c r="I158" s="16">
        <v>0</v>
      </c>
      <c r="J158" s="161">
        <v>14</v>
      </c>
      <c r="K158" s="162"/>
      <c r="L158" s="16">
        <v>0</v>
      </c>
      <c r="M158" s="161">
        <v>14</v>
      </c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>
      <c r="B159" s="214"/>
      <c r="C159" s="116"/>
      <c r="D159" s="103"/>
      <c r="E159" s="103"/>
      <c r="F159" s="211"/>
      <c r="G159" s="73"/>
      <c r="H159" s="190"/>
      <c r="I159" s="122">
        <f>(I158/J158)*100</f>
        <v>0</v>
      </c>
      <c r="J159" s="122"/>
      <c r="K159" s="122"/>
      <c r="L159" s="122">
        <f>(L158/M158)*100</f>
        <v>0</v>
      </c>
      <c r="M159" s="122"/>
      <c r="N159" s="122"/>
      <c r="O159" s="122" t="e">
        <f>(O158/P158)*100</f>
        <v>#DIV/0!</v>
      </c>
      <c r="P159" s="122"/>
      <c r="Q159" s="122"/>
      <c r="R159" s="122" t="e">
        <f>(R158/S158)*100</f>
        <v>#DIV/0!</v>
      </c>
      <c r="S159" s="122"/>
      <c r="T159" s="122"/>
      <c r="U159" s="122" t="e">
        <f>(U158/V158)*100</f>
        <v>#DIV/0!</v>
      </c>
      <c r="V159" s="122"/>
      <c r="W159" s="122"/>
      <c r="X159" s="122" t="e">
        <f>(X158/Y158)*100</f>
        <v>#DIV/0!</v>
      </c>
      <c r="Y159" s="122"/>
      <c r="Z159" s="122"/>
      <c r="AA159" s="122" t="e">
        <f>(AA158/AB158)*100</f>
        <v>#DIV/0!</v>
      </c>
      <c r="AB159" s="122"/>
      <c r="AC159" s="122"/>
      <c r="AD159" s="122" t="e">
        <f>(AD158/AE158)*100</f>
        <v>#DIV/0!</v>
      </c>
      <c r="AE159" s="122"/>
      <c r="AF159" s="122"/>
      <c r="AG159" s="122" t="e">
        <f>(AG158/AH158)*100</f>
        <v>#DIV/0!</v>
      </c>
      <c r="AH159" s="122"/>
      <c r="AI159" s="122"/>
      <c r="AJ159" s="122" t="e">
        <f>(AJ158/AK158)*100</f>
        <v>#DIV/0!</v>
      </c>
      <c r="AK159" s="122"/>
      <c r="AL159" s="122"/>
      <c r="AM159" s="122" t="e">
        <f>(AM158/AN158)*100</f>
        <v>#DIV/0!</v>
      </c>
      <c r="AN159" s="122"/>
      <c r="AO159" s="122"/>
      <c r="AP159" s="122" t="e">
        <f>(AP158/AQ158)*100</f>
        <v>#DIV/0!</v>
      </c>
      <c r="AQ159" s="122"/>
      <c r="AR159" s="122"/>
      <c r="AS159" s="122" t="e">
        <f>(AS158/AT158)*100</f>
        <v>#DIV/0!</v>
      </c>
      <c r="AT159" s="122"/>
      <c r="AU159" s="122"/>
    </row>
    <row r="160" spans="2:47" ht="18" customHeight="1">
      <c r="B160" s="208" t="s">
        <v>214</v>
      </c>
      <c r="C160" s="116">
        <v>77</v>
      </c>
      <c r="D160" s="103" t="s">
        <v>415</v>
      </c>
      <c r="E160" s="103" t="s">
        <v>216</v>
      </c>
      <c r="F160" s="201" t="s">
        <v>399</v>
      </c>
      <c r="G160" s="78">
        <v>0.85</v>
      </c>
      <c r="H160" s="190" t="s">
        <v>28</v>
      </c>
      <c r="I160" s="16">
        <v>2</v>
      </c>
      <c r="J160" s="161">
        <v>2</v>
      </c>
      <c r="K160" s="162"/>
      <c r="L160" s="16">
        <v>1</v>
      </c>
      <c r="M160" s="161">
        <v>1</v>
      </c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>
      <c r="B161" s="209"/>
      <c r="C161" s="116"/>
      <c r="D161" s="103"/>
      <c r="E161" s="103"/>
      <c r="F161" s="89"/>
      <c r="G161" s="73"/>
      <c r="H161" s="190"/>
      <c r="I161" s="122">
        <f>(I160/J160)*100</f>
        <v>100</v>
      </c>
      <c r="J161" s="122"/>
      <c r="K161" s="122"/>
      <c r="L161" s="122">
        <f>(L160/M160)*100</f>
        <v>100</v>
      </c>
      <c r="M161" s="122"/>
      <c r="N161" s="122"/>
      <c r="O161" s="122" t="e">
        <f>(O160/P160)*100</f>
        <v>#DIV/0!</v>
      </c>
      <c r="P161" s="122"/>
      <c r="Q161" s="122"/>
      <c r="R161" s="122" t="e">
        <f>(R160/S160)*100</f>
        <v>#DIV/0!</v>
      </c>
      <c r="S161" s="122"/>
      <c r="T161" s="122"/>
      <c r="U161" s="122" t="e">
        <f>(U160/V160)*100</f>
        <v>#DIV/0!</v>
      </c>
      <c r="V161" s="122"/>
      <c r="W161" s="122"/>
      <c r="X161" s="122" t="e">
        <f>(X160/Y160)*100</f>
        <v>#DIV/0!</v>
      </c>
      <c r="Y161" s="122"/>
      <c r="Z161" s="122"/>
      <c r="AA161" s="122" t="e">
        <f>(AA160/AB160)*100</f>
        <v>#DIV/0!</v>
      </c>
      <c r="AB161" s="122"/>
      <c r="AC161" s="122"/>
      <c r="AD161" s="122" t="e">
        <f>(AD160/AE160)*100</f>
        <v>#DIV/0!</v>
      </c>
      <c r="AE161" s="122"/>
      <c r="AF161" s="122"/>
      <c r="AG161" s="122" t="e">
        <f>(AG160/AH160)*100</f>
        <v>#DIV/0!</v>
      </c>
      <c r="AH161" s="122"/>
      <c r="AI161" s="122"/>
      <c r="AJ161" s="122" t="e">
        <f>(AJ160/AK160)*100</f>
        <v>#DIV/0!</v>
      </c>
      <c r="AK161" s="122"/>
      <c r="AL161" s="122"/>
      <c r="AM161" s="122" t="e">
        <f>(AM160/AN160)*100</f>
        <v>#DIV/0!</v>
      </c>
      <c r="AN161" s="122"/>
      <c r="AO161" s="122"/>
      <c r="AP161" s="122" t="e">
        <f>(AP160/AQ160)*100</f>
        <v>#DIV/0!</v>
      </c>
      <c r="AQ161" s="122"/>
      <c r="AR161" s="122"/>
      <c r="AS161" s="122" t="e">
        <f>(AS160/AT160)*100</f>
        <v>#DIV/0!</v>
      </c>
      <c r="AT161" s="122"/>
      <c r="AU161" s="122"/>
    </row>
    <row r="162" spans="2:47" ht="18" customHeight="1">
      <c r="B162" s="209"/>
      <c r="C162" s="116">
        <v>78</v>
      </c>
      <c r="D162" s="103" t="s">
        <v>416</v>
      </c>
      <c r="E162" s="103" t="s">
        <v>218</v>
      </c>
      <c r="F162" s="89" t="s">
        <v>400</v>
      </c>
      <c r="G162" s="86">
        <v>0.85</v>
      </c>
      <c r="H162" s="190" t="s">
        <v>28</v>
      </c>
      <c r="I162" s="16">
        <v>30</v>
      </c>
      <c r="J162" s="161">
        <v>30</v>
      </c>
      <c r="K162" s="162"/>
      <c r="L162" s="16">
        <v>27</v>
      </c>
      <c r="M162" s="161">
        <v>30</v>
      </c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>
      <c r="B163" s="209"/>
      <c r="C163" s="116"/>
      <c r="D163" s="103"/>
      <c r="E163" s="103"/>
      <c r="F163" s="89"/>
      <c r="G163" s="84"/>
      <c r="H163" s="190"/>
      <c r="I163" s="122">
        <f>(I162/J162)*100</f>
        <v>100</v>
      </c>
      <c r="J163" s="122"/>
      <c r="K163" s="122"/>
      <c r="L163" s="122">
        <f>(L162/M162)*100</f>
        <v>90</v>
      </c>
      <c r="M163" s="122"/>
      <c r="N163" s="122"/>
      <c r="O163" s="122" t="e">
        <f>(O162/P162)*100</f>
        <v>#DIV/0!</v>
      </c>
      <c r="P163" s="122"/>
      <c r="Q163" s="122"/>
      <c r="R163" s="122" t="e">
        <f>(R162/S162)*100</f>
        <v>#DIV/0!</v>
      </c>
      <c r="S163" s="122"/>
      <c r="T163" s="122"/>
      <c r="U163" s="122" t="e">
        <f>(U162/V162)*100</f>
        <v>#DIV/0!</v>
      </c>
      <c r="V163" s="122"/>
      <c r="W163" s="122"/>
      <c r="X163" s="122" t="e">
        <f>(X162/Y162)*100</f>
        <v>#DIV/0!</v>
      </c>
      <c r="Y163" s="122"/>
      <c r="Z163" s="122"/>
      <c r="AA163" s="122" t="e">
        <f>(AA162/AB162)*100</f>
        <v>#DIV/0!</v>
      </c>
      <c r="AB163" s="122"/>
      <c r="AC163" s="122"/>
      <c r="AD163" s="122" t="e">
        <f>(AD162/AE162)*100</f>
        <v>#DIV/0!</v>
      </c>
      <c r="AE163" s="122"/>
      <c r="AF163" s="122"/>
      <c r="AG163" s="122" t="e">
        <f>(AG162/AH162)*100</f>
        <v>#DIV/0!</v>
      </c>
      <c r="AH163" s="122"/>
      <c r="AI163" s="122"/>
      <c r="AJ163" s="122" t="e">
        <f>(AJ162/AK162)*100</f>
        <v>#DIV/0!</v>
      </c>
      <c r="AK163" s="122"/>
      <c r="AL163" s="122"/>
      <c r="AM163" s="122" t="e">
        <f>(AM162/AN162)*100</f>
        <v>#DIV/0!</v>
      </c>
      <c r="AN163" s="122"/>
      <c r="AO163" s="122"/>
      <c r="AP163" s="122" t="e">
        <f>(AP162/AQ162)*100</f>
        <v>#DIV/0!</v>
      </c>
      <c r="AQ163" s="122"/>
      <c r="AR163" s="122"/>
      <c r="AS163" s="122" t="e">
        <f>(AS162/AT162)*100</f>
        <v>#DIV/0!</v>
      </c>
      <c r="AT163" s="122"/>
      <c r="AU163" s="122"/>
    </row>
    <row r="164" spans="2:47" ht="18" customHeight="1">
      <c r="B164" s="209"/>
      <c r="C164" s="116">
        <v>79</v>
      </c>
      <c r="D164" s="103" t="s">
        <v>319</v>
      </c>
      <c r="E164" s="103" t="s">
        <v>220</v>
      </c>
      <c r="F164" s="89" t="s">
        <v>401</v>
      </c>
      <c r="G164" s="86">
        <v>0.85</v>
      </c>
      <c r="H164" s="190" t="s">
        <v>28</v>
      </c>
      <c r="I164" s="16">
        <v>409</v>
      </c>
      <c r="J164" s="161">
        <v>410</v>
      </c>
      <c r="K164" s="162"/>
      <c r="L164" s="16">
        <v>274</v>
      </c>
      <c r="M164" s="161">
        <v>280</v>
      </c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>
      <c r="B165" s="209"/>
      <c r="C165" s="116"/>
      <c r="D165" s="103"/>
      <c r="E165" s="103"/>
      <c r="F165" s="89"/>
      <c r="G165" s="84"/>
      <c r="H165" s="190"/>
      <c r="I165" s="122">
        <f>(I164/J164)*100</f>
        <v>99.756097560975604</v>
      </c>
      <c r="J165" s="122"/>
      <c r="K165" s="122"/>
      <c r="L165" s="122">
        <f>(L164/M164)*100</f>
        <v>97.857142857142847</v>
      </c>
      <c r="M165" s="122"/>
      <c r="N165" s="122"/>
      <c r="O165" s="122" t="e">
        <f>(O164/P164)*100</f>
        <v>#DIV/0!</v>
      </c>
      <c r="P165" s="122"/>
      <c r="Q165" s="122"/>
      <c r="R165" s="122" t="e">
        <f>(R164/S164)*100</f>
        <v>#DIV/0!</v>
      </c>
      <c r="S165" s="122"/>
      <c r="T165" s="122"/>
      <c r="U165" s="122" t="e">
        <f>(U164/V164)*100</f>
        <v>#DIV/0!</v>
      </c>
      <c r="V165" s="122"/>
      <c r="W165" s="122"/>
      <c r="X165" s="122" t="e">
        <f>(X164/Y164)*100</f>
        <v>#DIV/0!</v>
      </c>
      <c r="Y165" s="122"/>
      <c r="Z165" s="122"/>
      <c r="AA165" s="122" t="e">
        <f>(AA164/AB164)*100</f>
        <v>#DIV/0!</v>
      </c>
      <c r="AB165" s="122"/>
      <c r="AC165" s="122"/>
      <c r="AD165" s="122" t="e">
        <f>(AD164/AE164)*100</f>
        <v>#DIV/0!</v>
      </c>
      <c r="AE165" s="122"/>
      <c r="AF165" s="122"/>
      <c r="AG165" s="122" t="e">
        <f>(AG164/AH164)*100</f>
        <v>#DIV/0!</v>
      </c>
      <c r="AH165" s="122"/>
      <c r="AI165" s="122"/>
      <c r="AJ165" s="122" t="e">
        <f>(AJ164/AK164)*100</f>
        <v>#DIV/0!</v>
      </c>
      <c r="AK165" s="122"/>
      <c r="AL165" s="122"/>
      <c r="AM165" s="122" t="e">
        <f>(AM164/AN164)*100</f>
        <v>#DIV/0!</v>
      </c>
      <c r="AN165" s="122"/>
      <c r="AO165" s="122"/>
      <c r="AP165" s="122" t="e">
        <f>(AP164/AQ164)*100</f>
        <v>#DIV/0!</v>
      </c>
      <c r="AQ165" s="122"/>
      <c r="AR165" s="122"/>
      <c r="AS165" s="122" t="e">
        <f>(AS164/AT164)*100</f>
        <v>#DIV/0!</v>
      </c>
      <c r="AT165" s="122"/>
      <c r="AU165" s="122"/>
    </row>
    <row r="166" spans="2:47" ht="18" customHeight="1">
      <c r="B166" s="209"/>
      <c r="C166" s="116">
        <v>80</v>
      </c>
      <c r="D166" s="103" t="s">
        <v>320</v>
      </c>
      <c r="E166" s="204" t="s">
        <v>222</v>
      </c>
      <c r="F166" s="206" t="s">
        <v>402</v>
      </c>
      <c r="G166" s="86">
        <v>0.85</v>
      </c>
      <c r="H166" s="190" t="s">
        <v>28</v>
      </c>
      <c r="I166" s="16">
        <v>4</v>
      </c>
      <c r="J166" s="161">
        <v>2</v>
      </c>
      <c r="K166" s="162"/>
      <c r="L166" s="16">
        <v>5</v>
      </c>
      <c r="M166" s="161">
        <v>4</v>
      </c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>
      <c r="B167" s="210"/>
      <c r="C167" s="116"/>
      <c r="D167" s="103"/>
      <c r="E167" s="205"/>
      <c r="F167" s="207"/>
      <c r="G167" s="84"/>
      <c r="H167" s="190"/>
      <c r="I167" s="122">
        <f>(I166/J166)*100</f>
        <v>200</v>
      </c>
      <c r="J167" s="122"/>
      <c r="K167" s="122"/>
      <c r="L167" s="122">
        <f>(L166/M166)*100</f>
        <v>125</v>
      </c>
      <c r="M167" s="122"/>
      <c r="N167" s="122"/>
      <c r="O167" s="122" t="e">
        <f>(O166/P166)*100</f>
        <v>#DIV/0!</v>
      </c>
      <c r="P167" s="122"/>
      <c r="Q167" s="122"/>
      <c r="R167" s="122" t="e">
        <f>(R166/S166)*100</f>
        <v>#DIV/0!</v>
      </c>
      <c r="S167" s="122"/>
      <c r="T167" s="122"/>
      <c r="U167" s="122" t="e">
        <f>(U166/V166)*100</f>
        <v>#DIV/0!</v>
      </c>
      <c r="V167" s="122"/>
      <c r="W167" s="122"/>
      <c r="X167" s="122" t="e">
        <f>(X166/Y166)*100</f>
        <v>#DIV/0!</v>
      </c>
      <c r="Y167" s="122"/>
      <c r="Z167" s="122"/>
      <c r="AA167" s="122" t="e">
        <f>(AA166/AB166)*100</f>
        <v>#DIV/0!</v>
      </c>
      <c r="AB167" s="122"/>
      <c r="AC167" s="122"/>
      <c r="AD167" s="122" t="e">
        <f>(AD166/AE166)*100</f>
        <v>#DIV/0!</v>
      </c>
      <c r="AE167" s="122"/>
      <c r="AF167" s="122"/>
      <c r="AG167" s="122" t="e">
        <f>(AG166/AH166)*100</f>
        <v>#DIV/0!</v>
      </c>
      <c r="AH167" s="122"/>
      <c r="AI167" s="122"/>
      <c r="AJ167" s="122" t="e">
        <f>(AJ166/AK166)*100</f>
        <v>#DIV/0!</v>
      </c>
      <c r="AK167" s="122"/>
      <c r="AL167" s="122"/>
      <c r="AM167" s="122" t="e">
        <f>(AM166/AN166)*100</f>
        <v>#DIV/0!</v>
      </c>
      <c r="AN167" s="122"/>
      <c r="AO167" s="122"/>
      <c r="AP167" s="122" t="e">
        <f>(AP166/AQ166)*100</f>
        <v>#DIV/0!</v>
      </c>
      <c r="AQ167" s="122"/>
      <c r="AR167" s="122"/>
      <c r="AS167" s="122" t="e">
        <f>(AS166/AT166)*100</f>
        <v>#DIV/0!</v>
      </c>
      <c r="AT167" s="122"/>
      <c r="AU167" s="122"/>
    </row>
    <row r="168" spans="2:47" ht="18" customHeight="1">
      <c r="B168" s="87" t="s">
        <v>223</v>
      </c>
      <c r="C168" s="116">
        <v>81</v>
      </c>
      <c r="D168" s="104" t="s">
        <v>410</v>
      </c>
      <c r="E168" s="110" t="s">
        <v>225</v>
      </c>
      <c r="F168" s="201" t="s">
        <v>403</v>
      </c>
      <c r="G168" s="86">
        <v>0.8</v>
      </c>
      <c r="H168" s="190" t="s">
        <v>38</v>
      </c>
      <c r="I168" s="16">
        <v>0</v>
      </c>
      <c r="J168" s="161">
        <v>0</v>
      </c>
      <c r="K168" s="162"/>
      <c r="L168" s="16">
        <v>0</v>
      </c>
      <c r="M168" s="161">
        <v>0</v>
      </c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>
      <c r="B169" s="87"/>
      <c r="C169" s="116"/>
      <c r="D169" s="104"/>
      <c r="E169" s="110"/>
      <c r="F169" s="89"/>
      <c r="G169" s="84"/>
      <c r="H169" s="190"/>
      <c r="I169" s="122" t="e">
        <f>(I168/J168)*100</f>
        <v>#DIV/0!</v>
      </c>
      <c r="J169" s="122"/>
      <c r="K169" s="122"/>
      <c r="L169" s="122" t="e">
        <f>(L168/M168)*100</f>
        <v>#DIV/0!</v>
      </c>
      <c r="M169" s="122"/>
      <c r="N169" s="122"/>
      <c r="O169" s="122" t="e">
        <f>(O168/P168)*100</f>
        <v>#DIV/0!</v>
      </c>
      <c r="P169" s="122"/>
      <c r="Q169" s="122"/>
      <c r="R169" s="122" t="e">
        <f>(R168/S168)*100</f>
        <v>#DIV/0!</v>
      </c>
      <c r="S169" s="122"/>
      <c r="T169" s="122"/>
      <c r="U169" s="122" t="e">
        <f>(U168/V168)*100</f>
        <v>#DIV/0!</v>
      </c>
      <c r="V169" s="122"/>
      <c r="W169" s="122"/>
      <c r="X169" s="122" t="e">
        <f>(X168/Y168)*100</f>
        <v>#DIV/0!</v>
      </c>
      <c r="Y169" s="122"/>
      <c r="Z169" s="122"/>
      <c r="AA169" s="122" t="e">
        <f>(AA168/AB168)*100</f>
        <v>#DIV/0!</v>
      </c>
      <c r="AB169" s="122"/>
      <c r="AC169" s="122"/>
      <c r="AD169" s="122" t="e">
        <f>(AD168/AE168)*100</f>
        <v>#DIV/0!</v>
      </c>
      <c r="AE169" s="122"/>
      <c r="AF169" s="122"/>
      <c r="AG169" s="122" t="e">
        <f>(AG168/AH168)*100</f>
        <v>#DIV/0!</v>
      </c>
      <c r="AH169" s="122"/>
      <c r="AI169" s="122"/>
      <c r="AJ169" s="122" t="e">
        <f>(AJ168/AK168)*100</f>
        <v>#DIV/0!</v>
      </c>
      <c r="AK169" s="122"/>
      <c r="AL169" s="122"/>
      <c r="AM169" s="122" t="e">
        <f>(AM168/AN168)*100</f>
        <v>#DIV/0!</v>
      </c>
      <c r="AN169" s="122"/>
      <c r="AO169" s="122"/>
      <c r="AP169" s="122" t="e">
        <f>(AP168/AQ168)*100</f>
        <v>#DIV/0!</v>
      </c>
      <c r="AQ169" s="122"/>
      <c r="AR169" s="122"/>
      <c r="AS169" s="122" t="e">
        <f>(AS168/AT168)*100</f>
        <v>#DIV/0!</v>
      </c>
      <c r="AT169" s="122"/>
      <c r="AU169" s="122"/>
    </row>
    <row r="170" spans="2:47" ht="18" customHeight="1">
      <c r="B170" s="87"/>
      <c r="C170" s="116">
        <v>82</v>
      </c>
      <c r="D170" s="103" t="s">
        <v>411</v>
      </c>
      <c r="E170" s="188" t="s">
        <v>278</v>
      </c>
      <c r="F170" s="89" t="s">
        <v>404</v>
      </c>
      <c r="G170" s="86">
        <v>0.8</v>
      </c>
      <c r="H170" s="190" t="s">
        <v>38</v>
      </c>
      <c r="I170" s="16">
        <v>1</v>
      </c>
      <c r="J170" s="161">
        <v>1</v>
      </c>
      <c r="K170" s="162"/>
      <c r="L170" s="16">
        <v>0</v>
      </c>
      <c r="M170" s="161">
        <v>0</v>
      </c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>
      <c r="B171" s="87"/>
      <c r="C171" s="116"/>
      <c r="D171" s="103"/>
      <c r="E171" s="188"/>
      <c r="F171" s="89"/>
      <c r="G171" s="84"/>
      <c r="H171" s="190"/>
      <c r="I171" s="122">
        <f>(I170/J170)*100</f>
        <v>100</v>
      </c>
      <c r="J171" s="122"/>
      <c r="K171" s="122"/>
      <c r="L171" s="122" t="e">
        <f>(L170/M170)*100</f>
        <v>#DIV/0!</v>
      </c>
      <c r="M171" s="122"/>
      <c r="N171" s="122"/>
      <c r="O171" s="122" t="e">
        <f>(O170/P170)*100</f>
        <v>#DIV/0!</v>
      </c>
      <c r="P171" s="122"/>
      <c r="Q171" s="122"/>
      <c r="R171" s="122" t="e">
        <f>(R170/S170)*100</f>
        <v>#DIV/0!</v>
      </c>
      <c r="S171" s="122"/>
      <c r="T171" s="122"/>
      <c r="U171" s="122" t="e">
        <f>(U170/V170)*100</f>
        <v>#DIV/0!</v>
      </c>
      <c r="V171" s="122"/>
      <c r="W171" s="122"/>
      <c r="X171" s="122" t="e">
        <f>(X170/Y170)*100</f>
        <v>#DIV/0!</v>
      </c>
      <c r="Y171" s="122"/>
      <c r="Z171" s="122"/>
      <c r="AA171" s="122" t="e">
        <f>(AA170/AB170)*100</f>
        <v>#DIV/0!</v>
      </c>
      <c r="AB171" s="122"/>
      <c r="AC171" s="122"/>
      <c r="AD171" s="122" t="e">
        <f>(AD170/AE170)*100</f>
        <v>#DIV/0!</v>
      </c>
      <c r="AE171" s="122"/>
      <c r="AF171" s="122"/>
      <c r="AG171" s="122" t="e">
        <f>(AG170/AH170)*100</f>
        <v>#DIV/0!</v>
      </c>
      <c r="AH171" s="122"/>
      <c r="AI171" s="122"/>
      <c r="AJ171" s="122" t="e">
        <f>(AJ170/AK170)*100</f>
        <v>#DIV/0!</v>
      </c>
      <c r="AK171" s="122"/>
      <c r="AL171" s="122"/>
      <c r="AM171" s="122" t="e">
        <f>(AM170/AN170)*100</f>
        <v>#DIV/0!</v>
      </c>
      <c r="AN171" s="122"/>
      <c r="AO171" s="122"/>
      <c r="AP171" s="122" t="e">
        <f>(AP170/AQ170)*100</f>
        <v>#DIV/0!</v>
      </c>
      <c r="AQ171" s="122"/>
      <c r="AR171" s="122"/>
      <c r="AS171" s="122" t="e">
        <f>(AS170/AT170)*100</f>
        <v>#DIV/0!</v>
      </c>
      <c r="AT171" s="122"/>
      <c r="AU171" s="122"/>
    </row>
    <row r="172" spans="2:47" ht="18" customHeight="1">
      <c r="B172" s="87"/>
      <c r="C172" s="116">
        <v>83</v>
      </c>
      <c r="D172" s="103" t="s">
        <v>423</v>
      </c>
      <c r="E172" s="188" t="s">
        <v>229</v>
      </c>
      <c r="F172" s="89" t="s">
        <v>405</v>
      </c>
      <c r="G172" s="86">
        <v>0.8</v>
      </c>
      <c r="H172" s="190" t="s">
        <v>38</v>
      </c>
      <c r="I172" s="16">
        <v>0</v>
      </c>
      <c r="J172" s="161">
        <v>0</v>
      </c>
      <c r="K172" s="162"/>
      <c r="L172" s="16">
        <v>6</v>
      </c>
      <c r="M172" s="161">
        <v>6</v>
      </c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>
      <c r="B173" s="87"/>
      <c r="C173" s="116"/>
      <c r="D173" s="103"/>
      <c r="E173" s="188"/>
      <c r="F173" s="189"/>
      <c r="G173" s="84"/>
      <c r="H173" s="190"/>
      <c r="I173" s="122" t="e">
        <f>(I172/J172)*100</f>
        <v>#DIV/0!</v>
      </c>
      <c r="J173" s="122"/>
      <c r="K173" s="122"/>
      <c r="L173" s="122">
        <f>(L172/M172)*100</f>
        <v>100</v>
      </c>
      <c r="M173" s="122"/>
      <c r="N173" s="122"/>
      <c r="O173" s="122" t="e">
        <f>(O172/P172)*100</f>
        <v>#DIV/0!</v>
      </c>
      <c r="P173" s="122"/>
      <c r="Q173" s="122"/>
      <c r="R173" s="122" t="e">
        <f>(R172/S172)*100</f>
        <v>#DIV/0!</v>
      </c>
      <c r="S173" s="122"/>
      <c r="T173" s="122"/>
      <c r="U173" s="122" t="e">
        <f>(U172/V172)*100</f>
        <v>#DIV/0!</v>
      </c>
      <c r="V173" s="122"/>
      <c r="W173" s="122"/>
      <c r="X173" s="122" t="e">
        <f>(X172/Y172)*100</f>
        <v>#DIV/0!</v>
      </c>
      <c r="Y173" s="122"/>
      <c r="Z173" s="122"/>
      <c r="AA173" s="122" t="e">
        <f>(AA172/AB172)*100</f>
        <v>#DIV/0!</v>
      </c>
      <c r="AB173" s="122"/>
      <c r="AC173" s="122"/>
      <c r="AD173" s="122" t="e">
        <f>(AD172/AE172)*100</f>
        <v>#DIV/0!</v>
      </c>
      <c r="AE173" s="122"/>
      <c r="AF173" s="122"/>
      <c r="AG173" s="122" t="e">
        <f>(AG172/AH172)*100</f>
        <v>#DIV/0!</v>
      </c>
      <c r="AH173" s="122"/>
      <c r="AI173" s="122"/>
      <c r="AJ173" s="122" t="e">
        <f>(AJ172/AK172)*100</f>
        <v>#DIV/0!</v>
      </c>
      <c r="AK173" s="122"/>
      <c r="AL173" s="122"/>
      <c r="AM173" s="122" t="e">
        <f>(AM172/AN172)*100</f>
        <v>#DIV/0!</v>
      </c>
      <c r="AN173" s="122"/>
      <c r="AO173" s="122"/>
      <c r="AP173" s="122" t="e">
        <f>(AP172/AQ172)*100</f>
        <v>#DIV/0!</v>
      </c>
      <c r="AQ173" s="122"/>
      <c r="AR173" s="122"/>
      <c r="AS173" s="122" t="e">
        <f>(AS172/AT172)*100</f>
        <v>#DIV/0!</v>
      </c>
      <c r="AT173" s="122"/>
      <c r="AU173" s="122"/>
    </row>
    <row r="174" spans="2:47" ht="18" customHeight="1">
      <c r="B174" s="87"/>
      <c r="C174" s="191">
        <v>84</v>
      </c>
      <c r="D174" s="199" t="s">
        <v>413</v>
      </c>
      <c r="E174" s="199" t="s">
        <v>414</v>
      </c>
      <c r="F174" s="201" t="s">
        <v>406</v>
      </c>
      <c r="G174" s="195" t="s">
        <v>287</v>
      </c>
      <c r="H174" s="203">
        <v>4</v>
      </c>
      <c r="I174" s="176">
        <v>0</v>
      </c>
      <c r="J174" s="177"/>
      <c r="K174" s="178"/>
      <c r="L174" s="176">
        <v>0</v>
      </c>
      <c r="M174" s="177"/>
      <c r="N174" s="178"/>
      <c r="O174" s="176"/>
      <c r="P174" s="177"/>
      <c r="Q174" s="178"/>
      <c r="R174" s="176"/>
      <c r="S174" s="177"/>
      <c r="T174" s="178"/>
      <c r="U174" s="176"/>
      <c r="V174" s="177"/>
      <c r="W174" s="178"/>
      <c r="X174" s="176"/>
      <c r="Y174" s="177"/>
      <c r="Z174" s="178"/>
      <c r="AA174" s="176"/>
      <c r="AB174" s="177"/>
      <c r="AC174" s="178"/>
      <c r="AD174" s="176"/>
      <c r="AE174" s="177"/>
      <c r="AF174" s="178"/>
      <c r="AG174" s="176"/>
      <c r="AH174" s="177"/>
      <c r="AI174" s="178"/>
      <c r="AJ174" s="176"/>
      <c r="AK174" s="177"/>
      <c r="AL174" s="178"/>
      <c r="AM174" s="176"/>
      <c r="AN174" s="177"/>
      <c r="AO174" s="178"/>
      <c r="AP174" s="176"/>
      <c r="AQ174" s="177"/>
      <c r="AR174" s="178"/>
      <c r="AS174" s="176"/>
      <c r="AT174" s="177"/>
      <c r="AU174" s="178"/>
    </row>
    <row r="175" spans="2:47" ht="18" customHeight="1">
      <c r="B175" s="87"/>
      <c r="C175" s="192"/>
      <c r="D175" s="200"/>
      <c r="E175" s="200"/>
      <c r="F175" s="202"/>
      <c r="G175" s="196"/>
      <c r="H175" s="203"/>
      <c r="I175" s="179"/>
      <c r="J175" s="180"/>
      <c r="K175" s="181"/>
      <c r="L175" s="179"/>
      <c r="M175" s="180"/>
      <c r="N175" s="181"/>
      <c r="O175" s="179"/>
      <c r="P175" s="180"/>
      <c r="Q175" s="181"/>
      <c r="R175" s="179"/>
      <c r="S175" s="180"/>
      <c r="T175" s="181"/>
      <c r="U175" s="179"/>
      <c r="V175" s="180"/>
      <c r="W175" s="181"/>
      <c r="X175" s="179"/>
      <c r="Y175" s="180"/>
      <c r="Z175" s="181"/>
      <c r="AA175" s="179"/>
      <c r="AB175" s="180"/>
      <c r="AC175" s="181"/>
      <c r="AD175" s="179"/>
      <c r="AE175" s="180"/>
      <c r="AF175" s="181"/>
      <c r="AG175" s="179"/>
      <c r="AH175" s="180"/>
      <c r="AI175" s="181"/>
      <c r="AJ175" s="179"/>
      <c r="AK175" s="180"/>
      <c r="AL175" s="181"/>
      <c r="AM175" s="179"/>
      <c r="AN175" s="180"/>
      <c r="AO175" s="181"/>
      <c r="AP175" s="179"/>
      <c r="AQ175" s="180"/>
      <c r="AR175" s="181"/>
      <c r="AS175" s="179"/>
      <c r="AT175" s="180"/>
      <c r="AU175" s="181"/>
    </row>
    <row r="176" spans="2:47" ht="18" customHeight="1">
      <c r="B176" s="87"/>
      <c r="C176" s="191">
        <v>85</v>
      </c>
      <c r="D176" s="193" t="s">
        <v>417</v>
      </c>
      <c r="E176" s="193" t="s">
        <v>418</v>
      </c>
      <c r="F176" s="202"/>
      <c r="G176" s="195" t="s">
        <v>412</v>
      </c>
      <c r="H176" s="197" t="s">
        <v>38</v>
      </c>
      <c r="I176" s="176">
        <v>0</v>
      </c>
      <c r="J176" s="177"/>
      <c r="K176" s="178"/>
      <c r="L176" s="176">
        <v>0</v>
      </c>
      <c r="M176" s="177"/>
      <c r="N176" s="178"/>
      <c r="O176" s="176"/>
      <c r="P176" s="177"/>
      <c r="Q176" s="178"/>
      <c r="R176" s="176"/>
      <c r="S176" s="177"/>
      <c r="T176" s="178"/>
      <c r="U176" s="176"/>
      <c r="V176" s="177"/>
      <c r="W176" s="178"/>
      <c r="X176" s="176"/>
      <c r="Y176" s="177"/>
      <c r="Z176" s="178"/>
      <c r="AA176" s="176"/>
      <c r="AB176" s="177"/>
      <c r="AC176" s="178"/>
      <c r="AD176" s="176"/>
      <c r="AE176" s="177"/>
      <c r="AF176" s="178"/>
      <c r="AG176" s="176"/>
      <c r="AH176" s="177"/>
      <c r="AI176" s="178"/>
      <c r="AJ176" s="176"/>
      <c r="AK176" s="177"/>
      <c r="AL176" s="178"/>
      <c r="AM176" s="176"/>
      <c r="AN176" s="177"/>
      <c r="AO176" s="178"/>
      <c r="AP176" s="176"/>
      <c r="AQ176" s="177"/>
      <c r="AR176" s="178"/>
      <c r="AS176" s="176"/>
      <c r="AT176" s="177"/>
      <c r="AU176" s="178"/>
    </row>
    <row r="177" spans="2:47" ht="18" customHeight="1" thickBot="1">
      <c r="B177" s="87"/>
      <c r="C177" s="192"/>
      <c r="D177" s="194"/>
      <c r="E177" s="194"/>
      <c r="F177" s="189"/>
      <c r="G177" s="196"/>
      <c r="H177" s="198"/>
      <c r="I177" s="179"/>
      <c r="J177" s="180"/>
      <c r="K177" s="181"/>
      <c r="L177" s="179"/>
      <c r="M177" s="180"/>
      <c r="N177" s="181"/>
      <c r="O177" s="179"/>
      <c r="P177" s="180"/>
      <c r="Q177" s="181"/>
      <c r="R177" s="179"/>
      <c r="S177" s="180"/>
      <c r="T177" s="181"/>
      <c r="U177" s="179"/>
      <c r="V177" s="180"/>
      <c r="W177" s="181"/>
      <c r="X177" s="179"/>
      <c r="Y177" s="180"/>
      <c r="Z177" s="181"/>
      <c r="AA177" s="179"/>
      <c r="AB177" s="180"/>
      <c r="AC177" s="181"/>
      <c r="AD177" s="179"/>
      <c r="AE177" s="180"/>
      <c r="AF177" s="181"/>
      <c r="AG177" s="179"/>
      <c r="AH177" s="180"/>
      <c r="AI177" s="181"/>
      <c r="AJ177" s="179"/>
      <c r="AK177" s="180"/>
      <c r="AL177" s="181"/>
      <c r="AM177" s="179"/>
      <c r="AN177" s="180"/>
      <c r="AO177" s="181"/>
      <c r="AP177" s="179"/>
      <c r="AQ177" s="180"/>
      <c r="AR177" s="181"/>
      <c r="AS177" s="179"/>
      <c r="AT177" s="180"/>
      <c r="AU177" s="181"/>
    </row>
    <row r="178" spans="2:47" ht="18" customHeight="1">
      <c r="B178" s="69" t="s">
        <v>257</v>
      </c>
      <c r="C178" s="183">
        <v>86</v>
      </c>
      <c r="D178" s="115" t="s">
        <v>428</v>
      </c>
      <c r="E178" s="115" t="s">
        <v>425</v>
      </c>
      <c r="F178" s="184" t="s">
        <v>407</v>
      </c>
      <c r="G178" s="186">
        <v>0.85</v>
      </c>
      <c r="H178" s="182" t="s">
        <v>38</v>
      </c>
      <c r="I178" s="16">
        <v>816</v>
      </c>
      <c r="J178" s="161">
        <v>895</v>
      </c>
      <c r="K178" s="162"/>
      <c r="L178" s="16">
        <v>850</v>
      </c>
      <c r="M178" s="161">
        <v>910</v>
      </c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>
      <c r="B179" s="69"/>
      <c r="C179" s="183"/>
      <c r="D179" s="115"/>
      <c r="E179" s="115"/>
      <c r="F179" s="185"/>
      <c r="G179" s="187"/>
      <c r="H179" s="182"/>
      <c r="I179" s="122">
        <f>(I178/J178)*100</f>
        <v>91.173184357541899</v>
      </c>
      <c r="J179" s="122"/>
      <c r="K179" s="122"/>
      <c r="L179" s="122">
        <f>(L178/M178)*100</f>
        <v>93.406593406593402</v>
      </c>
      <c r="M179" s="122"/>
      <c r="N179" s="122"/>
      <c r="O179" s="122" t="e">
        <f>(O178/P178)*100</f>
        <v>#DIV/0!</v>
      </c>
      <c r="P179" s="122"/>
      <c r="Q179" s="122"/>
      <c r="R179" s="122" t="e">
        <f>(R178/S178)*100</f>
        <v>#DIV/0!</v>
      </c>
      <c r="S179" s="122"/>
      <c r="T179" s="122"/>
      <c r="U179" s="122" t="e">
        <f>(U178/V178)*100</f>
        <v>#DIV/0!</v>
      </c>
      <c r="V179" s="122"/>
      <c r="W179" s="122"/>
      <c r="X179" s="122" t="e">
        <f>(X178/Y178)*100</f>
        <v>#DIV/0!</v>
      </c>
      <c r="Y179" s="122"/>
      <c r="Z179" s="122"/>
      <c r="AA179" s="122" t="e">
        <f>(AA178/AB178)*100</f>
        <v>#DIV/0!</v>
      </c>
      <c r="AB179" s="122"/>
      <c r="AC179" s="122"/>
      <c r="AD179" s="122" t="e">
        <f>(AD178/AE178)*100</f>
        <v>#DIV/0!</v>
      </c>
      <c r="AE179" s="122"/>
      <c r="AF179" s="122"/>
      <c r="AG179" s="122" t="e">
        <f>(AG178/AH178)*100</f>
        <v>#DIV/0!</v>
      </c>
      <c r="AH179" s="122"/>
      <c r="AI179" s="122"/>
      <c r="AJ179" s="122" t="e">
        <f>(AJ178/AK178)*100</f>
        <v>#DIV/0!</v>
      </c>
      <c r="AK179" s="122"/>
      <c r="AL179" s="122"/>
      <c r="AM179" s="122" t="e">
        <f>(AM178/AN178)*100</f>
        <v>#DIV/0!</v>
      </c>
      <c r="AN179" s="122"/>
      <c r="AO179" s="122"/>
      <c r="AP179" s="122" t="e">
        <f>(AP178/AQ178)*100</f>
        <v>#DIV/0!</v>
      </c>
      <c r="AQ179" s="122"/>
      <c r="AR179" s="122"/>
      <c r="AS179" s="122" t="e">
        <f>(AS178/AT178)*100</f>
        <v>#DIV/0!</v>
      </c>
      <c r="AT179" s="122"/>
      <c r="AU179" s="122"/>
    </row>
    <row r="180" spans="2:47" ht="18" customHeight="1">
      <c r="B180" s="69"/>
      <c r="C180" s="116">
        <v>87</v>
      </c>
      <c r="D180" s="164" t="s">
        <v>429</v>
      </c>
      <c r="E180" s="165" t="s">
        <v>426</v>
      </c>
      <c r="F180" s="167" t="s">
        <v>408</v>
      </c>
      <c r="G180" s="169">
        <v>0.85</v>
      </c>
      <c r="H180" s="163" t="s">
        <v>38</v>
      </c>
      <c r="I180" s="16">
        <v>2343</v>
      </c>
      <c r="J180" s="161">
        <v>2260</v>
      </c>
      <c r="K180" s="162"/>
      <c r="L180" s="16">
        <v>2388</v>
      </c>
      <c r="M180" s="161">
        <v>3300</v>
      </c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>
      <c r="B181" s="69"/>
      <c r="C181" s="116"/>
      <c r="D181" s="164"/>
      <c r="E181" s="166"/>
      <c r="F181" s="168"/>
      <c r="G181" s="113"/>
      <c r="H181" s="163"/>
      <c r="I181" s="122">
        <f>(I180/J180)*100</f>
        <v>103.67256637168141</v>
      </c>
      <c r="J181" s="122"/>
      <c r="K181" s="122"/>
      <c r="L181" s="122">
        <f>(L180/M180)*100</f>
        <v>72.36363636363636</v>
      </c>
      <c r="M181" s="122"/>
      <c r="N181" s="122"/>
      <c r="O181" s="122" t="e">
        <f>(O180/P180)*100</f>
        <v>#DIV/0!</v>
      </c>
      <c r="P181" s="122"/>
      <c r="Q181" s="122"/>
      <c r="R181" s="122" t="e">
        <f>(R180/S180)*100</f>
        <v>#DIV/0!</v>
      </c>
      <c r="S181" s="122"/>
      <c r="T181" s="122"/>
      <c r="U181" s="122" t="e">
        <f>(U180/V180)*100</f>
        <v>#DIV/0!</v>
      </c>
      <c r="V181" s="122"/>
      <c r="W181" s="122"/>
      <c r="X181" s="122" t="e">
        <f>(X180/Y180)*100</f>
        <v>#DIV/0!</v>
      </c>
      <c r="Y181" s="122"/>
      <c r="Z181" s="122"/>
      <c r="AA181" s="122" t="e">
        <f>(AA180/AB180)*100</f>
        <v>#DIV/0!</v>
      </c>
      <c r="AB181" s="122"/>
      <c r="AC181" s="122"/>
      <c r="AD181" s="122" t="e">
        <f>(AD180/AE180)*100</f>
        <v>#DIV/0!</v>
      </c>
      <c r="AE181" s="122"/>
      <c r="AF181" s="122"/>
      <c r="AG181" s="122" t="e">
        <f>(AG180/AH180)*100</f>
        <v>#DIV/0!</v>
      </c>
      <c r="AH181" s="122"/>
      <c r="AI181" s="122"/>
      <c r="AJ181" s="122" t="e">
        <f>(AJ180/AK180)*100</f>
        <v>#DIV/0!</v>
      </c>
      <c r="AK181" s="122"/>
      <c r="AL181" s="122"/>
      <c r="AM181" s="122" t="e">
        <f>(AM180/AN180)*100</f>
        <v>#DIV/0!</v>
      </c>
      <c r="AN181" s="122"/>
      <c r="AO181" s="122"/>
      <c r="AP181" s="122" t="e">
        <f>(AP180/AQ180)*100</f>
        <v>#DIV/0!</v>
      </c>
      <c r="AQ181" s="122"/>
      <c r="AR181" s="122"/>
      <c r="AS181" s="122" t="e">
        <f>(AS180/AT180)*100</f>
        <v>#DIV/0!</v>
      </c>
      <c r="AT181" s="122"/>
      <c r="AU181" s="122"/>
    </row>
    <row r="182" spans="2:47" ht="18" customHeight="1">
      <c r="B182" s="156" t="s">
        <v>436</v>
      </c>
      <c r="C182" s="159">
        <v>88</v>
      </c>
      <c r="D182" s="160" t="s">
        <v>430</v>
      </c>
      <c r="E182" s="160" t="s">
        <v>431</v>
      </c>
      <c r="F182" s="13"/>
      <c r="G182" s="155"/>
      <c r="H182" s="149" t="s">
        <v>38</v>
      </c>
      <c r="I182" s="16">
        <v>9</v>
      </c>
      <c r="J182" s="122">
        <v>4979</v>
      </c>
      <c r="K182" s="122"/>
      <c r="L182" s="16">
        <v>4</v>
      </c>
      <c r="M182" s="122">
        <v>5164</v>
      </c>
      <c r="N182" s="122"/>
      <c r="O182" s="16"/>
      <c r="P182" s="122"/>
      <c r="Q182" s="122"/>
      <c r="R182" s="16"/>
      <c r="S182" s="122"/>
      <c r="T182" s="122"/>
      <c r="U182" s="16"/>
      <c r="V182" s="122"/>
      <c r="W182" s="122"/>
      <c r="X182" s="16"/>
      <c r="Y182" s="122"/>
      <c r="Z182" s="122"/>
      <c r="AA182" s="16"/>
      <c r="AB182" s="122"/>
      <c r="AC182" s="122"/>
      <c r="AD182" s="16"/>
      <c r="AE182" s="122"/>
      <c r="AF182" s="122"/>
      <c r="AG182" s="16"/>
      <c r="AH182" s="122"/>
      <c r="AI182" s="122"/>
      <c r="AJ182" s="16"/>
      <c r="AK182" s="122"/>
      <c r="AL182" s="122"/>
      <c r="AM182" s="16"/>
      <c r="AN182" s="122"/>
      <c r="AO182" s="122"/>
      <c r="AP182" s="16"/>
      <c r="AQ182" s="122"/>
      <c r="AR182" s="122"/>
      <c r="AS182" s="16"/>
      <c r="AT182" s="122"/>
      <c r="AU182" s="122"/>
    </row>
    <row r="183" spans="2:47" ht="18" customHeight="1">
      <c r="B183" s="157"/>
      <c r="C183" s="159"/>
      <c r="D183" s="160"/>
      <c r="E183" s="160"/>
      <c r="F183" s="13"/>
      <c r="G183" s="155"/>
      <c r="H183" s="149"/>
      <c r="I183" s="122">
        <f>(I182/J182)*100</f>
        <v>0.18075918859208676</v>
      </c>
      <c r="J183" s="122"/>
      <c r="K183" s="122"/>
      <c r="L183" s="122">
        <f>(L182/M182)*100</f>
        <v>7.7459333849728904E-2</v>
      </c>
      <c r="M183" s="122"/>
      <c r="N183" s="122"/>
      <c r="O183" s="122" t="e">
        <f>(O182/P182)*100</f>
        <v>#DIV/0!</v>
      </c>
      <c r="P183" s="122"/>
      <c r="Q183" s="122"/>
      <c r="R183" s="122" t="e">
        <f>(R182/S182)*100</f>
        <v>#DIV/0!</v>
      </c>
      <c r="S183" s="122"/>
      <c r="T183" s="122"/>
      <c r="U183" s="122" t="e">
        <f>(U182/V182)*100</f>
        <v>#DIV/0!</v>
      </c>
      <c r="V183" s="122"/>
      <c r="W183" s="122"/>
      <c r="X183" s="122" t="e">
        <f>(X182/Y182)*100</f>
        <v>#DIV/0!</v>
      </c>
      <c r="Y183" s="122"/>
      <c r="Z183" s="122"/>
      <c r="AA183" s="122" t="e">
        <f>(AA182/AB182)*100</f>
        <v>#DIV/0!</v>
      </c>
      <c r="AB183" s="122"/>
      <c r="AC183" s="122"/>
      <c r="AD183" s="122" t="e">
        <f>(AD182/AE182)*100</f>
        <v>#DIV/0!</v>
      </c>
      <c r="AE183" s="122"/>
      <c r="AF183" s="122"/>
      <c r="AG183" s="122" t="e">
        <f>(AG182/AH182)*100</f>
        <v>#DIV/0!</v>
      </c>
      <c r="AH183" s="122"/>
      <c r="AI183" s="122"/>
      <c r="AJ183" s="122" t="e">
        <f>(AJ182/AK182)*100</f>
        <v>#DIV/0!</v>
      </c>
      <c r="AK183" s="122"/>
      <c r="AL183" s="122"/>
      <c r="AM183" s="122" t="e">
        <f>(AM182/AN182)*100</f>
        <v>#DIV/0!</v>
      </c>
      <c r="AN183" s="122"/>
      <c r="AO183" s="122"/>
      <c r="AP183" s="122" t="e">
        <f>(AP182/AQ182)*100</f>
        <v>#DIV/0!</v>
      </c>
      <c r="AQ183" s="122"/>
      <c r="AR183" s="122"/>
      <c r="AS183" s="122" t="e">
        <f>(AS182/AT182)*100</f>
        <v>#DIV/0!</v>
      </c>
      <c r="AT183" s="122"/>
      <c r="AU183" s="122"/>
    </row>
    <row r="184" spans="2:47" ht="18" customHeight="1">
      <c r="B184" s="157"/>
      <c r="C184" s="170">
        <v>89</v>
      </c>
      <c r="D184" s="172" t="s">
        <v>432</v>
      </c>
      <c r="E184" s="151" t="s">
        <v>433</v>
      </c>
      <c r="G184" s="174"/>
      <c r="H184" s="149" t="s">
        <v>38</v>
      </c>
      <c r="I184" s="16">
        <v>9</v>
      </c>
      <c r="J184" s="122">
        <v>9</v>
      </c>
      <c r="K184" s="122"/>
      <c r="L184" s="16">
        <v>1</v>
      </c>
      <c r="M184" s="122">
        <v>4</v>
      </c>
      <c r="N184" s="122"/>
      <c r="O184" s="16"/>
      <c r="P184" s="122"/>
      <c r="Q184" s="122"/>
      <c r="R184" s="16"/>
      <c r="S184" s="122"/>
      <c r="T184" s="122"/>
      <c r="U184" s="16"/>
      <c r="V184" s="122"/>
      <c r="W184" s="122"/>
      <c r="X184" s="16"/>
      <c r="Y184" s="122"/>
      <c r="Z184" s="122"/>
      <c r="AA184" s="16"/>
      <c r="AB184" s="122"/>
      <c r="AC184" s="122"/>
      <c r="AD184" s="16"/>
      <c r="AE184" s="122"/>
      <c r="AF184" s="122"/>
      <c r="AG184" s="16"/>
      <c r="AH184" s="122"/>
      <c r="AI184" s="122"/>
      <c r="AJ184" s="16"/>
      <c r="AK184" s="122"/>
      <c r="AL184" s="122"/>
      <c r="AM184" s="16"/>
      <c r="AN184" s="122"/>
      <c r="AO184" s="122"/>
      <c r="AP184" s="16"/>
      <c r="AQ184" s="122"/>
      <c r="AR184" s="122"/>
      <c r="AS184" s="16"/>
      <c r="AT184" s="122"/>
      <c r="AU184" s="122"/>
    </row>
    <row r="185" spans="2:47" ht="18" customHeight="1">
      <c r="B185" s="157"/>
      <c r="C185" s="171"/>
      <c r="D185" s="173"/>
      <c r="E185" s="152"/>
      <c r="G185" s="175"/>
      <c r="H185" s="149"/>
      <c r="I185" s="122">
        <f>(I184/J184)*100</f>
        <v>100</v>
      </c>
      <c r="J185" s="122"/>
      <c r="K185" s="122"/>
      <c r="L185" s="122">
        <f>(L184/M184)*100</f>
        <v>25</v>
      </c>
      <c r="M185" s="122"/>
      <c r="N185" s="122"/>
      <c r="O185" s="122" t="e">
        <f>(O184/P184)*100</f>
        <v>#DIV/0!</v>
      </c>
      <c r="P185" s="122"/>
      <c r="Q185" s="122"/>
      <c r="R185" s="122" t="e">
        <f>(R184/S184)*100</f>
        <v>#DIV/0!</v>
      </c>
      <c r="S185" s="122"/>
      <c r="T185" s="122"/>
      <c r="U185" s="122" t="e">
        <f>(U184/V184)*100</f>
        <v>#DIV/0!</v>
      </c>
      <c r="V185" s="122"/>
      <c r="W185" s="122"/>
      <c r="X185" s="122" t="e">
        <f>(X184/Y184)*100</f>
        <v>#DIV/0!</v>
      </c>
      <c r="Y185" s="122"/>
      <c r="Z185" s="122"/>
      <c r="AA185" s="122" t="e">
        <f>(AA184/AB184)*100</f>
        <v>#DIV/0!</v>
      </c>
      <c r="AB185" s="122"/>
      <c r="AC185" s="122"/>
      <c r="AD185" s="122" t="e">
        <f>(AD184/AE184)*100</f>
        <v>#DIV/0!</v>
      </c>
      <c r="AE185" s="122"/>
      <c r="AF185" s="122"/>
      <c r="AG185" s="122" t="e">
        <f>(AG184/AH184)*100</f>
        <v>#DIV/0!</v>
      </c>
      <c r="AH185" s="122"/>
      <c r="AI185" s="122"/>
      <c r="AJ185" s="122" t="e">
        <f>(AJ184/AK184)*100</f>
        <v>#DIV/0!</v>
      </c>
      <c r="AK185" s="122"/>
      <c r="AL185" s="122"/>
      <c r="AM185" s="122" t="e">
        <f>(AM184/AN184)*100</f>
        <v>#DIV/0!</v>
      </c>
      <c r="AN185" s="122"/>
      <c r="AO185" s="122"/>
      <c r="AP185" s="122" t="e">
        <f>(AP184/AQ184)*100</f>
        <v>#DIV/0!</v>
      </c>
      <c r="AQ185" s="122"/>
      <c r="AR185" s="122"/>
      <c r="AS185" s="122" t="e">
        <f>(AS184/AT184)*100</f>
        <v>#DIV/0!</v>
      </c>
      <c r="AT185" s="122"/>
      <c r="AU185" s="122"/>
    </row>
    <row r="186" spans="2:47" ht="18" customHeight="1">
      <c r="B186" s="157"/>
      <c r="C186" s="150">
        <v>90</v>
      </c>
      <c r="D186" s="151" t="s">
        <v>434</v>
      </c>
      <c r="E186" s="153" t="s">
        <v>435</v>
      </c>
      <c r="F186" s="7"/>
      <c r="G186" s="155"/>
      <c r="H186" s="149" t="s">
        <v>38</v>
      </c>
      <c r="I186" s="16">
        <v>9</v>
      </c>
      <c r="J186" s="122">
        <v>9</v>
      </c>
      <c r="K186" s="122"/>
      <c r="L186" s="16">
        <v>4</v>
      </c>
      <c r="M186" s="122">
        <v>4</v>
      </c>
      <c r="N186" s="122"/>
      <c r="O186" s="16"/>
      <c r="P186" s="122"/>
      <c r="Q186" s="122"/>
      <c r="R186" s="16"/>
      <c r="S186" s="122"/>
      <c r="T186" s="122"/>
      <c r="U186" s="16"/>
      <c r="V186" s="122"/>
      <c r="W186" s="122"/>
      <c r="X186" s="16"/>
      <c r="Y186" s="122"/>
      <c r="Z186" s="122"/>
      <c r="AA186" s="16"/>
      <c r="AB186" s="122"/>
      <c r="AC186" s="122"/>
      <c r="AD186" s="16"/>
      <c r="AE186" s="122"/>
      <c r="AF186" s="122"/>
      <c r="AG186" s="16"/>
      <c r="AH186" s="122"/>
      <c r="AI186" s="122"/>
      <c r="AJ186" s="16"/>
      <c r="AK186" s="122"/>
      <c r="AL186" s="122"/>
      <c r="AM186" s="16"/>
      <c r="AN186" s="122"/>
      <c r="AO186" s="122"/>
      <c r="AP186" s="16"/>
      <c r="AQ186" s="122"/>
      <c r="AR186" s="122"/>
      <c r="AS186" s="16"/>
      <c r="AT186" s="122"/>
      <c r="AU186" s="122"/>
    </row>
    <row r="187" spans="2:47" ht="18" customHeight="1">
      <c r="B187" s="158"/>
      <c r="C187" s="150"/>
      <c r="D187" s="152"/>
      <c r="E187" s="154"/>
      <c r="F187" s="7"/>
      <c r="G187" s="155"/>
      <c r="H187" s="149"/>
      <c r="I187" s="122">
        <f>(I186/J186)*100</f>
        <v>100</v>
      </c>
      <c r="J187" s="122"/>
      <c r="K187" s="122"/>
      <c r="L187" s="122">
        <f>(L186/M186)*100</f>
        <v>100</v>
      </c>
      <c r="M187" s="122"/>
      <c r="N187" s="122"/>
      <c r="O187" s="122" t="e">
        <f>(O186/P186)*100</f>
        <v>#DIV/0!</v>
      </c>
      <c r="P187" s="122"/>
      <c r="Q187" s="122"/>
      <c r="R187" s="122" t="e">
        <f>(R186/S186)*100</f>
        <v>#DIV/0!</v>
      </c>
      <c r="S187" s="122"/>
      <c r="T187" s="122"/>
      <c r="U187" s="122" t="e">
        <f>(U186/V186)*100</f>
        <v>#DIV/0!</v>
      </c>
      <c r="V187" s="122"/>
      <c r="W187" s="122"/>
      <c r="X187" s="122" t="e">
        <f>(X186/Y186)*100</f>
        <v>#DIV/0!</v>
      </c>
      <c r="Y187" s="122"/>
      <c r="Z187" s="122"/>
      <c r="AA187" s="122" t="e">
        <f>(AA186/AB186)*100</f>
        <v>#DIV/0!</v>
      </c>
      <c r="AB187" s="122"/>
      <c r="AC187" s="122"/>
      <c r="AD187" s="122" t="e">
        <f>(AD186/AE186)*100</f>
        <v>#DIV/0!</v>
      </c>
      <c r="AE187" s="122"/>
      <c r="AF187" s="122"/>
      <c r="AG187" s="122" t="e">
        <f>(AG186/AH186)*100</f>
        <v>#DIV/0!</v>
      </c>
      <c r="AH187" s="122"/>
      <c r="AI187" s="122"/>
      <c r="AJ187" s="122" t="e">
        <f>(AJ186/AK186)*100</f>
        <v>#DIV/0!</v>
      </c>
      <c r="AK187" s="122"/>
      <c r="AL187" s="122"/>
      <c r="AM187" s="122" t="e">
        <f>(AM186/AN186)*100</f>
        <v>#DIV/0!</v>
      </c>
      <c r="AN187" s="122"/>
      <c r="AO187" s="122"/>
      <c r="AP187" s="122" t="e">
        <f>(AP186/AQ186)*100</f>
        <v>#DIV/0!</v>
      </c>
      <c r="AQ187" s="122"/>
      <c r="AR187" s="122"/>
      <c r="AS187" s="122" t="e">
        <f>(AS186/AT186)*100</f>
        <v>#DIV/0!</v>
      </c>
      <c r="AT187" s="122"/>
      <c r="AU187" s="12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82" t="s">
        <v>0</v>
      </c>
      <c r="C2" s="282"/>
      <c r="D2" s="282"/>
      <c r="E2" s="282"/>
      <c r="F2" s="282"/>
      <c r="G2" s="282"/>
      <c r="H2" s="282"/>
    </row>
    <row r="3" spans="2:47" ht="20" customHeight="1">
      <c r="B3" s="283" t="s">
        <v>1</v>
      </c>
      <c r="C3" s="283"/>
      <c r="D3" s="283"/>
      <c r="E3" s="283"/>
      <c r="F3" s="283"/>
      <c r="G3" s="283"/>
      <c r="H3" s="283"/>
    </row>
    <row r="4" spans="2:47" ht="20" customHeight="1">
      <c r="B4" s="284" t="s">
        <v>289</v>
      </c>
      <c r="C4" s="284"/>
      <c r="D4" s="284"/>
      <c r="E4" s="284"/>
      <c r="F4" s="284"/>
      <c r="G4" s="284"/>
      <c r="H4" s="284"/>
    </row>
    <row r="5" spans="2:47" ht="20" customHeight="1">
      <c r="B5" s="285" t="s">
        <v>290</v>
      </c>
      <c r="C5" s="285"/>
      <c r="D5" s="285"/>
      <c r="E5" s="285"/>
      <c r="F5" s="285"/>
      <c r="G5" s="285"/>
      <c r="H5" s="285"/>
    </row>
    <row r="6" spans="2:47" ht="16.5" customHeight="1">
      <c r="B6" s="286" t="s">
        <v>3</v>
      </c>
      <c r="C6" s="288" t="s">
        <v>4</v>
      </c>
      <c r="D6" s="131" t="s">
        <v>5</v>
      </c>
      <c r="E6" s="131" t="s">
        <v>6</v>
      </c>
      <c r="F6" s="289" t="s">
        <v>327</v>
      </c>
      <c r="G6" s="131" t="s">
        <v>7</v>
      </c>
      <c r="H6" s="131" t="s">
        <v>8</v>
      </c>
      <c r="I6" s="60" t="s">
        <v>9</v>
      </c>
      <c r="J6" s="60"/>
      <c r="K6" s="60"/>
      <c r="L6" s="61" t="s">
        <v>10</v>
      </c>
      <c r="M6" s="98"/>
      <c r="N6" s="62"/>
      <c r="O6" s="60" t="s">
        <v>11</v>
      </c>
      <c r="P6" s="60"/>
      <c r="Q6" s="60"/>
      <c r="R6" s="60" t="s">
        <v>12</v>
      </c>
      <c r="S6" s="60"/>
      <c r="T6" s="60"/>
      <c r="U6" s="60" t="s">
        <v>13</v>
      </c>
      <c r="V6" s="60"/>
      <c r="W6" s="60"/>
      <c r="X6" s="60" t="s">
        <v>14</v>
      </c>
      <c r="Y6" s="60"/>
      <c r="Z6" s="60"/>
      <c r="AA6" s="60" t="s">
        <v>15</v>
      </c>
      <c r="AB6" s="60"/>
      <c r="AC6" s="60"/>
      <c r="AD6" s="60" t="s">
        <v>16</v>
      </c>
      <c r="AE6" s="60"/>
      <c r="AF6" s="60"/>
      <c r="AG6" s="60" t="s">
        <v>17</v>
      </c>
      <c r="AH6" s="60"/>
      <c r="AI6" s="60"/>
      <c r="AJ6" s="60" t="s">
        <v>18</v>
      </c>
      <c r="AK6" s="60"/>
      <c r="AL6" s="60"/>
      <c r="AM6" s="60" t="s">
        <v>19</v>
      </c>
      <c r="AN6" s="60"/>
      <c r="AO6" s="60"/>
      <c r="AP6" s="60" t="s">
        <v>20</v>
      </c>
      <c r="AQ6" s="60"/>
      <c r="AR6" s="60"/>
      <c r="AS6" s="60" t="s">
        <v>424</v>
      </c>
      <c r="AT6" s="60"/>
      <c r="AU6" s="60"/>
    </row>
    <row r="7" spans="2:47" ht="13.5" customHeight="1" thickBot="1">
      <c r="B7" s="287"/>
      <c r="C7" s="288"/>
      <c r="D7" s="131"/>
      <c r="E7" s="131"/>
      <c r="F7" s="290"/>
      <c r="G7" s="131"/>
      <c r="H7" s="131"/>
      <c r="I7" s="12" t="s">
        <v>22</v>
      </c>
      <c r="J7" s="277" t="s">
        <v>23</v>
      </c>
      <c r="K7" s="278"/>
      <c r="L7" s="12" t="s">
        <v>22</v>
      </c>
      <c r="M7" s="277" t="s">
        <v>23</v>
      </c>
      <c r="N7" s="278"/>
      <c r="O7" s="12" t="s">
        <v>22</v>
      </c>
      <c r="P7" s="277" t="s">
        <v>23</v>
      </c>
      <c r="Q7" s="278"/>
      <c r="R7" s="12" t="s">
        <v>22</v>
      </c>
      <c r="S7" s="277" t="s">
        <v>23</v>
      </c>
      <c r="T7" s="278"/>
      <c r="U7" s="12" t="s">
        <v>22</v>
      </c>
      <c r="V7" s="277" t="s">
        <v>23</v>
      </c>
      <c r="W7" s="278"/>
      <c r="X7" s="12" t="s">
        <v>22</v>
      </c>
      <c r="Y7" s="277" t="s">
        <v>23</v>
      </c>
      <c r="Z7" s="278"/>
      <c r="AA7" s="12" t="s">
        <v>22</v>
      </c>
      <c r="AB7" s="277" t="s">
        <v>23</v>
      </c>
      <c r="AC7" s="278"/>
      <c r="AD7" s="12" t="s">
        <v>22</v>
      </c>
      <c r="AE7" s="277" t="s">
        <v>23</v>
      </c>
      <c r="AF7" s="278"/>
      <c r="AG7" s="12" t="s">
        <v>22</v>
      </c>
      <c r="AH7" s="277" t="s">
        <v>23</v>
      </c>
      <c r="AI7" s="278"/>
      <c r="AJ7" s="12" t="s">
        <v>22</v>
      </c>
      <c r="AK7" s="277" t="s">
        <v>23</v>
      </c>
      <c r="AL7" s="278"/>
      <c r="AM7" s="12" t="s">
        <v>22</v>
      </c>
      <c r="AN7" s="277" t="s">
        <v>23</v>
      </c>
      <c r="AO7" s="278"/>
      <c r="AP7" s="12" t="s">
        <v>22</v>
      </c>
      <c r="AQ7" s="277" t="s">
        <v>23</v>
      </c>
      <c r="AR7" s="278"/>
      <c r="AS7" s="12" t="s">
        <v>22</v>
      </c>
      <c r="AT7" s="277" t="s">
        <v>23</v>
      </c>
      <c r="AU7" s="278"/>
    </row>
    <row r="8" spans="2:47" ht="18" customHeight="1">
      <c r="B8" s="279" t="s">
        <v>24</v>
      </c>
      <c r="C8" s="116">
        <v>1</v>
      </c>
      <c r="D8" s="271" t="s">
        <v>25</v>
      </c>
      <c r="E8" s="271" t="s">
        <v>298</v>
      </c>
      <c r="F8" s="229" t="s">
        <v>328</v>
      </c>
      <c r="G8" s="269" t="s">
        <v>27</v>
      </c>
      <c r="H8" s="270" t="s">
        <v>28</v>
      </c>
      <c r="I8" s="14">
        <v>0</v>
      </c>
      <c r="J8" s="161">
        <v>419</v>
      </c>
      <c r="K8" s="162"/>
      <c r="L8" s="14">
        <v>0</v>
      </c>
      <c r="M8" s="161">
        <v>413</v>
      </c>
      <c r="N8" s="162"/>
      <c r="O8" s="14"/>
      <c r="P8" s="161"/>
      <c r="Q8" s="162"/>
      <c r="R8" s="14"/>
      <c r="S8" s="161"/>
      <c r="T8" s="162"/>
      <c r="U8" s="14"/>
      <c r="V8" s="161"/>
      <c r="W8" s="162"/>
      <c r="X8" s="14"/>
      <c r="Y8" s="161"/>
      <c r="Z8" s="162"/>
      <c r="AA8" s="14"/>
      <c r="AB8" s="161"/>
      <c r="AC8" s="162"/>
      <c r="AD8" s="14"/>
      <c r="AE8" s="161"/>
      <c r="AF8" s="162"/>
      <c r="AG8" s="14"/>
      <c r="AH8" s="161"/>
      <c r="AI8" s="162"/>
      <c r="AJ8" s="14"/>
      <c r="AK8" s="161"/>
      <c r="AL8" s="162"/>
      <c r="AM8" s="14"/>
      <c r="AN8" s="161"/>
      <c r="AO8" s="162"/>
      <c r="AP8" s="14"/>
      <c r="AQ8" s="161"/>
      <c r="AR8" s="162"/>
      <c r="AS8" s="14"/>
      <c r="AT8" s="161"/>
      <c r="AU8" s="162"/>
    </row>
    <row r="9" spans="2:47" ht="18" customHeight="1">
      <c r="B9" s="280"/>
      <c r="C9" s="116"/>
      <c r="D9" s="271"/>
      <c r="E9" s="271"/>
      <c r="F9" s="104"/>
      <c r="G9" s="269"/>
      <c r="H9" s="270"/>
      <c r="I9" s="122">
        <f>(I8/J8)*100</f>
        <v>0</v>
      </c>
      <c r="J9" s="122"/>
      <c r="K9" s="122"/>
      <c r="L9" s="122">
        <f>(L8/M8)*100</f>
        <v>0</v>
      </c>
      <c r="M9" s="122"/>
      <c r="N9" s="122"/>
      <c r="O9" s="122" t="e">
        <f>(O8/P8)*100</f>
        <v>#DIV/0!</v>
      </c>
      <c r="P9" s="122"/>
      <c r="Q9" s="122"/>
      <c r="R9" s="122" t="e">
        <f>(R8/S8)*100</f>
        <v>#DIV/0!</v>
      </c>
      <c r="S9" s="122"/>
      <c r="T9" s="122"/>
      <c r="U9" s="122" t="e">
        <f>(U8/V8)*100</f>
        <v>#DIV/0!</v>
      </c>
      <c r="V9" s="122"/>
      <c r="W9" s="122"/>
      <c r="X9" s="122" t="e">
        <f>(X8/Y8)*100</f>
        <v>#DIV/0!</v>
      </c>
      <c r="Y9" s="122"/>
      <c r="Z9" s="122"/>
      <c r="AA9" s="122" t="e">
        <f>(AA8/AB8)*100</f>
        <v>#DIV/0!</v>
      </c>
      <c r="AB9" s="122"/>
      <c r="AC9" s="122"/>
      <c r="AD9" s="122" t="e">
        <f>(AD8/AE8)*100</f>
        <v>#DIV/0!</v>
      </c>
      <c r="AE9" s="122"/>
      <c r="AF9" s="122"/>
      <c r="AG9" s="122" t="e">
        <f>(AG8/AH8)*100</f>
        <v>#DIV/0!</v>
      </c>
      <c r="AH9" s="122"/>
      <c r="AI9" s="122"/>
      <c r="AJ9" s="122" t="e">
        <f>(AJ8/AK8)*100</f>
        <v>#DIV/0!</v>
      </c>
      <c r="AK9" s="122"/>
      <c r="AL9" s="122"/>
      <c r="AM9" s="122" t="e">
        <f>(AM8/AN8)*100</f>
        <v>#DIV/0!</v>
      </c>
      <c r="AN9" s="122"/>
      <c r="AO9" s="122"/>
      <c r="AP9" s="122" t="e">
        <f>(AP8/AQ8)*100</f>
        <v>#DIV/0!</v>
      </c>
      <c r="AQ9" s="122"/>
      <c r="AR9" s="122"/>
      <c r="AS9" s="122" t="e">
        <f>(AS8/AT8)*100</f>
        <v>#DIV/0!</v>
      </c>
      <c r="AT9" s="122"/>
      <c r="AU9" s="122"/>
    </row>
    <row r="10" spans="2:47" ht="18" customHeight="1">
      <c r="B10" s="280"/>
      <c r="C10" s="116">
        <v>2</v>
      </c>
      <c r="D10" s="271" t="s">
        <v>29</v>
      </c>
      <c r="E10" s="271" t="s">
        <v>299</v>
      </c>
      <c r="F10" s="104" t="s">
        <v>329</v>
      </c>
      <c r="G10" s="269" t="s">
        <v>27</v>
      </c>
      <c r="H10" s="270" t="s">
        <v>28</v>
      </c>
      <c r="I10" s="14">
        <v>6</v>
      </c>
      <c r="J10" s="161">
        <v>419</v>
      </c>
      <c r="K10" s="162"/>
      <c r="L10" s="14">
        <v>8</v>
      </c>
      <c r="M10" s="161">
        <v>413</v>
      </c>
      <c r="N10" s="162"/>
      <c r="O10" s="14"/>
      <c r="P10" s="161"/>
      <c r="Q10" s="162"/>
      <c r="R10" s="14"/>
      <c r="S10" s="161"/>
      <c r="T10" s="162"/>
      <c r="U10" s="14"/>
      <c r="V10" s="161"/>
      <c r="W10" s="162"/>
      <c r="X10" s="14"/>
      <c r="Y10" s="161"/>
      <c r="Z10" s="162"/>
      <c r="AA10" s="14"/>
      <c r="AB10" s="161"/>
      <c r="AC10" s="162"/>
      <c r="AD10" s="14"/>
      <c r="AE10" s="161"/>
      <c r="AF10" s="162"/>
      <c r="AG10" s="14"/>
      <c r="AH10" s="161"/>
      <c r="AI10" s="162"/>
      <c r="AJ10" s="14"/>
      <c r="AK10" s="161"/>
      <c r="AL10" s="162"/>
      <c r="AM10" s="14"/>
      <c r="AN10" s="161"/>
      <c r="AO10" s="162"/>
      <c r="AP10" s="14"/>
      <c r="AQ10" s="161"/>
      <c r="AR10" s="162"/>
      <c r="AS10" s="14"/>
      <c r="AT10" s="161"/>
      <c r="AU10" s="162"/>
    </row>
    <row r="11" spans="2:47" ht="18" customHeight="1">
      <c r="B11" s="280"/>
      <c r="C11" s="116"/>
      <c r="D11" s="271"/>
      <c r="E11" s="271"/>
      <c r="F11" s="104"/>
      <c r="G11" s="269"/>
      <c r="H11" s="270"/>
      <c r="I11" s="122">
        <f>(I10/J10)*100</f>
        <v>1.431980906921241</v>
      </c>
      <c r="J11" s="122"/>
      <c r="K11" s="122"/>
      <c r="L11" s="122">
        <f>(L10/M10)*100</f>
        <v>1.937046004842615</v>
      </c>
      <c r="M11" s="122"/>
      <c r="N11" s="122"/>
      <c r="O11" s="122" t="e">
        <f>(O10/P10)*100</f>
        <v>#DIV/0!</v>
      </c>
      <c r="P11" s="122"/>
      <c r="Q11" s="122"/>
      <c r="R11" s="122" t="e">
        <f>(R10/S10)*100</f>
        <v>#DIV/0!</v>
      </c>
      <c r="S11" s="122"/>
      <c r="T11" s="122"/>
      <c r="U11" s="122" t="e">
        <f>(U10/V10)*100</f>
        <v>#DIV/0!</v>
      </c>
      <c r="V11" s="122"/>
      <c r="W11" s="122"/>
      <c r="X11" s="122" t="e">
        <f>(X10/Y10)*100</f>
        <v>#DIV/0!</v>
      </c>
      <c r="Y11" s="122"/>
      <c r="Z11" s="122"/>
      <c r="AA11" s="122" t="e">
        <f>(AA10/AB10)*100</f>
        <v>#DIV/0!</v>
      </c>
      <c r="AB11" s="122"/>
      <c r="AC11" s="122"/>
      <c r="AD11" s="122" t="e">
        <f>(AD10/AE10)*100</f>
        <v>#DIV/0!</v>
      </c>
      <c r="AE11" s="122"/>
      <c r="AF11" s="122"/>
      <c r="AG11" s="122" t="e">
        <f>(AG10/AH10)*100</f>
        <v>#DIV/0!</v>
      </c>
      <c r="AH11" s="122"/>
      <c r="AI11" s="122"/>
      <c r="AJ11" s="122" t="e">
        <f>(AJ10/AK10)*100</f>
        <v>#DIV/0!</v>
      </c>
      <c r="AK11" s="122"/>
      <c r="AL11" s="122"/>
      <c r="AM11" s="122" t="e">
        <f>(AM10/AN10)*100</f>
        <v>#DIV/0!</v>
      </c>
      <c r="AN11" s="122"/>
      <c r="AO11" s="122"/>
      <c r="AP11" s="122" t="e">
        <f>(AP10/AQ10)*100</f>
        <v>#DIV/0!</v>
      </c>
      <c r="AQ11" s="122"/>
      <c r="AR11" s="122"/>
      <c r="AS11" s="122" t="e">
        <f>(AS10/AT10)*100</f>
        <v>#DIV/0!</v>
      </c>
      <c r="AT11" s="122"/>
      <c r="AU11" s="122"/>
    </row>
    <row r="12" spans="2:47" ht="18" customHeight="1">
      <c r="B12" s="280"/>
      <c r="C12" s="116">
        <v>3</v>
      </c>
      <c r="D12" s="271" t="s">
        <v>439</v>
      </c>
      <c r="E12" s="271" t="s">
        <v>440</v>
      </c>
      <c r="F12" s="110" t="s">
        <v>330</v>
      </c>
      <c r="G12" s="113"/>
      <c r="H12" s="270" t="s">
        <v>28</v>
      </c>
      <c r="I12" s="14">
        <v>5</v>
      </c>
      <c r="J12" s="161">
        <v>419</v>
      </c>
      <c r="K12" s="162"/>
      <c r="L12" s="14">
        <v>2</v>
      </c>
      <c r="M12" s="161">
        <v>413</v>
      </c>
      <c r="N12" s="162"/>
      <c r="O12" s="14"/>
      <c r="P12" s="161"/>
      <c r="Q12" s="162"/>
      <c r="R12" s="14"/>
      <c r="S12" s="161"/>
      <c r="T12" s="162"/>
      <c r="U12" s="14"/>
      <c r="V12" s="161"/>
      <c r="W12" s="162"/>
      <c r="X12" s="14"/>
      <c r="Y12" s="161"/>
      <c r="Z12" s="162"/>
      <c r="AA12" s="14"/>
      <c r="AB12" s="161"/>
      <c r="AC12" s="162"/>
      <c r="AD12" s="14"/>
      <c r="AE12" s="161"/>
      <c r="AF12" s="162"/>
      <c r="AG12" s="14"/>
      <c r="AH12" s="161"/>
      <c r="AI12" s="162"/>
      <c r="AJ12" s="14"/>
      <c r="AK12" s="161"/>
      <c r="AL12" s="162"/>
      <c r="AM12" s="14"/>
      <c r="AN12" s="161"/>
      <c r="AO12" s="162"/>
      <c r="AP12" s="14"/>
      <c r="AQ12" s="161"/>
      <c r="AR12" s="162"/>
      <c r="AS12" s="14"/>
      <c r="AT12" s="161"/>
      <c r="AU12" s="162"/>
    </row>
    <row r="13" spans="2:47" ht="18" customHeight="1">
      <c r="B13" s="280"/>
      <c r="C13" s="116"/>
      <c r="D13" s="271"/>
      <c r="E13" s="271"/>
      <c r="F13" s="110"/>
      <c r="G13" s="113"/>
      <c r="H13" s="270"/>
      <c r="I13" s="122">
        <f>(I12/J12)*1000</f>
        <v>11.933174224343675</v>
      </c>
      <c r="J13" s="122"/>
      <c r="K13" s="122"/>
      <c r="L13" s="122">
        <f>(L12/M12)*1000</f>
        <v>4.8426150121065374</v>
      </c>
      <c r="M13" s="122"/>
      <c r="N13" s="122"/>
      <c r="O13" s="122" t="e">
        <f>(O12/P12)*1000</f>
        <v>#DIV/0!</v>
      </c>
      <c r="P13" s="122"/>
      <c r="Q13" s="122"/>
      <c r="R13" s="122" t="e">
        <f>(R12/S12)*1000</f>
        <v>#DIV/0!</v>
      </c>
      <c r="S13" s="122"/>
      <c r="T13" s="122"/>
      <c r="U13" s="122" t="e">
        <f>(U12/V12)*1000</f>
        <v>#DIV/0!</v>
      </c>
      <c r="V13" s="122"/>
      <c r="W13" s="122"/>
      <c r="X13" s="122" t="e">
        <f>(X12/Y12)*1000</f>
        <v>#DIV/0!</v>
      </c>
      <c r="Y13" s="122"/>
      <c r="Z13" s="122"/>
      <c r="AA13" s="122" t="e">
        <f>(AA12/AB12)*1000</f>
        <v>#DIV/0!</v>
      </c>
      <c r="AB13" s="122"/>
      <c r="AC13" s="122"/>
      <c r="AD13" s="122" t="e">
        <f>(AD12/AE12)*1000</f>
        <v>#DIV/0!</v>
      </c>
      <c r="AE13" s="122"/>
      <c r="AF13" s="122"/>
      <c r="AG13" s="122" t="e">
        <f>(AG12/AH12)*1000</f>
        <v>#DIV/0!</v>
      </c>
      <c r="AH13" s="122"/>
      <c r="AI13" s="122"/>
      <c r="AJ13" s="122" t="e">
        <f>(AJ12/AK12)*1000</f>
        <v>#DIV/0!</v>
      </c>
      <c r="AK13" s="122"/>
      <c r="AL13" s="122"/>
      <c r="AM13" s="122" t="e">
        <f>(AM12/AN12)*1000</f>
        <v>#DIV/0!</v>
      </c>
      <c r="AN13" s="122"/>
      <c r="AO13" s="122"/>
      <c r="AP13" s="122" t="e">
        <f>(AP12/AQ12)*1000</f>
        <v>#DIV/0!</v>
      </c>
      <c r="AQ13" s="122"/>
      <c r="AR13" s="122"/>
      <c r="AS13" s="122" t="e">
        <f>(AS12/AT12)*1000</f>
        <v>#DIV/0!</v>
      </c>
      <c r="AT13" s="122"/>
      <c r="AU13" s="122"/>
    </row>
    <row r="14" spans="2:47" ht="18" customHeight="1">
      <c r="B14" s="280"/>
      <c r="C14" s="116">
        <v>4</v>
      </c>
      <c r="D14" s="271" t="s">
        <v>441</v>
      </c>
      <c r="E14" s="271" t="s">
        <v>442</v>
      </c>
      <c r="F14" s="110" t="s">
        <v>339</v>
      </c>
      <c r="G14" s="113"/>
      <c r="H14" s="270" t="s">
        <v>28</v>
      </c>
      <c r="I14" s="14">
        <v>55</v>
      </c>
      <c r="J14" s="161">
        <v>419</v>
      </c>
      <c r="K14" s="162"/>
      <c r="L14" s="14">
        <v>0</v>
      </c>
      <c r="M14" s="161">
        <v>413</v>
      </c>
      <c r="N14" s="162"/>
      <c r="O14" s="14"/>
      <c r="P14" s="161"/>
      <c r="Q14" s="162"/>
      <c r="R14" s="14"/>
      <c r="S14" s="161"/>
      <c r="T14" s="162"/>
      <c r="U14" s="14"/>
      <c r="V14" s="161"/>
      <c r="W14" s="162"/>
      <c r="X14" s="14"/>
      <c r="Y14" s="161"/>
      <c r="Z14" s="162"/>
      <c r="AA14" s="14"/>
      <c r="AB14" s="161"/>
      <c r="AC14" s="162"/>
      <c r="AD14" s="14"/>
      <c r="AE14" s="161"/>
      <c r="AF14" s="162"/>
      <c r="AG14" s="14"/>
      <c r="AH14" s="161"/>
      <c r="AI14" s="162"/>
      <c r="AJ14" s="14"/>
      <c r="AK14" s="161"/>
      <c r="AL14" s="162"/>
      <c r="AM14" s="14"/>
      <c r="AN14" s="161"/>
      <c r="AO14" s="162"/>
      <c r="AP14" s="14"/>
      <c r="AQ14" s="161"/>
      <c r="AR14" s="162"/>
      <c r="AS14" s="14"/>
      <c r="AT14" s="161"/>
      <c r="AU14" s="162"/>
    </row>
    <row r="15" spans="2:47" ht="18" customHeight="1">
      <c r="B15" s="280"/>
      <c r="C15" s="116"/>
      <c r="D15" s="271"/>
      <c r="E15" s="271"/>
      <c r="F15" s="110"/>
      <c r="G15" s="113"/>
      <c r="H15" s="270"/>
      <c r="I15" s="319">
        <f>(I14/J14)*1000</f>
        <v>131.26491646778044</v>
      </c>
      <c r="J15" s="319"/>
      <c r="K15" s="319"/>
      <c r="L15" s="319">
        <f>(L14/M14)*1000</f>
        <v>0</v>
      </c>
      <c r="M15" s="319"/>
      <c r="N15" s="319"/>
      <c r="O15" s="276" t="e">
        <f>(O14/P14)*1000</f>
        <v>#DIV/0!</v>
      </c>
      <c r="P15" s="276"/>
      <c r="Q15" s="276"/>
      <c r="R15" s="276" t="e">
        <f>(R14/S14)*1000</f>
        <v>#DIV/0!</v>
      </c>
      <c r="S15" s="276"/>
      <c r="T15" s="276"/>
      <c r="U15" s="276" t="e">
        <f>(U14/V14)*1000</f>
        <v>#DIV/0!</v>
      </c>
      <c r="V15" s="276"/>
      <c r="W15" s="276"/>
      <c r="X15" s="276" t="e">
        <f>(X14/Y14)*1000</f>
        <v>#DIV/0!</v>
      </c>
      <c r="Y15" s="276"/>
      <c r="Z15" s="276"/>
      <c r="AA15" s="276" t="e">
        <f>(AA14/AB14)*1000</f>
        <v>#DIV/0!</v>
      </c>
      <c r="AB15" s="276"/>
      <c r="AC15" s="276"/>
      <c r="AD15" s="276" t="e">
        <f>(AD14/AE14)*1000</f>
        <v>#DIV/0!</v>
      </c>
      <c r="AE15" s="276"/>
      <c r="AF15" s="276"/>
      <c r="AG15" s="276" t="e">
        <f>(AG14/AH14)*1000</f>
        <v>#DIV/0!</v>
      </c>
      <c r="AH15" s="276"/>
      <c r="AI15" s="276"/>
      <c r="AJ15" s="276" t="e">
        <f>(AJ14/AK14)*1000</f>
        <v>#DIV/0!</v>
      </c>
      <c r="AK15" s="276"/>
      <c r="AL15" s="276"/>
      <c r="AM15" s="276" t="e">
        <f>(AM14/AN14)*1000</f>
        <v>#DIV/0!</v>
      </c>
      <c r="AN15" s="276"/>
      <c r="AO15" s="276"/>
      <c r="AP15" s="276" t="e">
        <f>(AP14/AQ14)*1000</f>
        <v>#DIV/0!</v>
      </c>
      <c r="AQ15" s="276"/>
      <c r="AR15" s="276"/>
      <c r="AS15" s="276" t="e">
        <f>(AS14/AT14)*1000</f>
        <v>#DIV/0!</v>
      </c>
      <c r="AT15" s="276"/>
      <c r="AU15" s="276"/>
    </row>
    <row r="16" spans="2:47" ht="18" customHeight="1">
      <c r="B16" s="280"/>
      <c r="C16" s="116">
        <v>5</v>
      </c>
      <c r="D16" s="271" t="s">
        <v>36</v>
      </c>
      <c r="E16" s="271" t="s">
        <v>37</v>
      </c>
      <c r="F16" s="104" t="s">
        <v>331</v>
      </c>
      <c r="G16" s="275" t="s">
        <v>55</v>
      </c>
      <c r="H16" s="270" t="s">
        <v>38</v>
      </c>
      <c r="I16" s="14">
        <v>81</v>
      </c>
      <c r="J16" s="161">
        <v>419</v>
      </c>
      <c r="K16" s="162"/>
      <c r="L16" s="14">
        <v>12</v>
      </c>
      <c r="M16" s="161">
        <v>413</v>
      </c>
      <c r="N16" s="162"/>
      <c r="O16" s="14"/>
      <c r="P16" s="161"/>
      <c r="Q16" s="162"/>
      <c r="R16" s="14"/>
      <c r="S16" s="161"/>
      <c r="T16" s="162"/>
      <c r="U16" s="14"/>
      <c r="V16" s="161"/>
      <c r="W16" s="162"/>
      <c r="X16" s="14"/>
      <c r="Y16" s="161"/>
      <c r="Z16" s="162"/>
      <c r="AA16" s="14"/>
      <c r="AB16" s="161"/>
      <c r="AC16" s="162"/>
      <c r="AD16" s="14"/>
      <c r="AE16" s="161"/>
      <c r="AF16" s="162"/>
      <c r="AG16" s="14"/>
      <c r="AH16" s="161"/>
      <c r="AI16" s="162"/>
      <c r="AJ16" s="14"/>
      <c r="AK16" s="161"/>
      <c r="AL16" s="162"/>
      <c r="AM16" s="14"/>
      <c r="AN16" s="161"/>
      <c r="AO16" s="162"/>
      <c r="AP16" s="14"/>
      <c r="AQ16" s="161"/>
      <c r="AR16" s="162"/>
      <c r="AS16" s="14"/>
      <c r="AT16" s="161"/>
      <c r="AU16" s="162"/>
    </row>
    <row r="17" spans="2:47" ht="18" customHeight="1">
      <c r="B17" s="280"/>
      <c r="C17" s="116"/>
      <c r="D17" s="271"/>
      <c r="E17" s="271"/>
      <c r="F17" s="104"/>
      <c r="G17" s="275"/>
      <c r="H17" s="270"/>
      <c r="I17" s="318">
        <f>(I16/J16)*100</f>
        <v>19.331742243436754</v>
      </c>
      <c r="J17" s="318"/>
      <c r="K17" s="318"/>
      <c r="L17" s="122">
        <f>(L16/M16)*100</f>
        <v>2.9055690072639226</v>
      </c>
      <c r="M17" s="122"/>
      <c r="N17" s="122"/>
      <c r="O17" s="122" t="e">
        <f>(O16/P16)*100</f>
        <v>#DIV/0!</v>
      </c>
      <c r="P17" s="122"/>
      <c r="Q17" s="122"/>
      <c r="R17" s="122" t="e">
        <f>(R16/S16)*100</f>
        <v>#DIV/0!</v>
      </c>
      <c r="S17" s="122"/>
      <c r="T17" s="122"/>
      <c r="U17" s="122" t="e">
        <f>(U16/V16)*100</f>
        <v>#DIV/0!</v>
      </c>
      <c r="V17" s="122"/>
      <c r="W17" s="122"/>
      <c r="X17" s="122" t="e">
        <f>(X16/Y16)*100</f>
        <v>#DIV/0!</v>
      </c>
      <c r="Y17" s="122"/>
      <c r="Z17" s="122"/>
      <c r="AA17" s="122" t="e">
        <f>(AA16/AB16)*100</f>
        <v>#DIV/0!</v>
      </c>
      <c r="AB17" s="122"/>
      <c r="AC17" s="122"/>
      <c r="AD17" s="122" t="e">
        <f>(AD16/AE16)*100</f>
        <v>#DIV/0!</v>
      </c>
      <c r="AE17" s="122"/>
      <c r="AF17" s="122"/>
      <c r="AG17" s="122" t="e">
        <f>(AG16/AH16)*100</f>
        <v>#DIV/0!</v>
      </c>
      <c r="AH17" s="122"/>
      <c r="AI17" s="122"/>
      <c r="AJ17" s="122" t="e">
        <f>(AJ16/AK16)*100</f>
        <v>#DIV/0!</v>
      </c>
      <c r="AK17" s="122"/>
      <c r="AL17" s="122"/>
      <c r="AM17" s="122" t="e">
        <f>(AM16/AN16)*100</f>
        <v>#DIV/0!</v>
      </c>
      <c r="AN17" s="122"/>
      <c r="AO17" s="122"/>
      <c r="AP17" s="122" t="e">
        <f>(AP16/AQ16)*100</f>
        <v>#DIV/0!</v>
      </c>
      <c r="AQ17" s="122"/>
      <c r="AR17" s="122"/>
      <c r="AS17" s="122" t="e">
        <f>(AS16/AT16)*100</f>
        <v>#DIV/0!</v>
      </c>
      <c r="AT17" s="122"/>
      <c r="AU17" s="122"/>
    </row>
    <row r="18" spans="2:47" ht="18" customHeight="1">
      <c r="B18" s="280"/>
      <c r="C18" s="116">
        <v>6</v>
      </c>
      <c r="D18" s="271" t="s">
        <v>39</v>
      </c>
      <c r="E18" s="271" t="s">
        <v>40</v>
      </c>
      <c r="F18" s="237" t="s">
        <v>332</v>
      </c>
      <c r="G18" s="275" t="s">
        <v>326</v>
      </c>
      <c r="H18" s="270" t="s">
        <v>38</v>
      </c>
      <c r="I18" s="14">
        <v>0</v>
      </c>
      <c r="J18" s="161">
        <v>419</v>
      </c>
      <c r="K18" s="162"/>
      <c r="L18" s="14">
        <v>0</v>
      </c>
      <c r="M18" s="161">
        <v>413</v>
      </c>
      <c r="N18" s="162"/>
      <c r="O18" s="14"/>
      <c r="P18" s="161"/>
      <c r="Q18" s="162"/>
      <c r="R18" s="14"/>
      <c r="S18" s="161"/>
      <c r="T18" s="162"/>
      <c r="U18" s="14"/>
      <c r="V18" s="161"/>
      <c r="W18" s="162"/>
      <c r="X18" s="14"/>
      <c r="Y18" s="161"/>
      <c r="Z18" s="162"/>
      <c r="AA18" s="14"/>
      <c r="AB18" s="161"/>
      <c r="AC18" s="162"/>
      <c r="AD18" s="14"/>
      <c r="AE18" s="161"/>
      <c r="AF18" s="162"/>
      <c r="AG18" s="14"/>
      <c r="AH18" s="161"/>
      <c r="AI18" s="162"/>
      <c r="AJ18" s="14"/>
      <c r="AK18" s="161"/>
      <c r="AL18" s="162"/>
      <c r="AM18" s="14"/>
      <c r="AN18" s="161"/>
      <c r="AO18" s="162"/>
      <c r="AP18" s="14"/>
      <c r="AQ18" s="161"/>
      <c r="AR18" s="162"/>
      <c r="AS18" s="14"/>
      <c r="AT18" s="161"/>
      <c r="AU18" s="162"/>
    </row>
    <row r="19" spans="2:47" ht="18" customHeight="1">
      <c r="B19" s="280"/>
      <c r="C19" s="116"/>
      <c r="D19" s="271"/>
      <c r="E19" s="271"/>
      <c r="F19" s="237"/>
      <c r="G19" s="275"/>
      <c r="H19" s="270"/>
      <c r="I19" s="122">
        <f>(I18/J18)*100</f>
        <v>0</v>
      </c>
      <c r="J19" s="122"/>
      <c r="K19" s="122"/>
      <c r="L19" s="122">
        <f>(L18/M18)*100</f>
        <v>0</v>
      </c>
      <c r="M19" s="122"/>
      <c r="N19" s="122"/>
      <c r="O19" s="122" t="e">
        <f>(O18/P18)*100</f>
        <v>#DIV/0!</v>
      </c>
      <c r="P19" s="122"/>
      <c r="Q19" s="122"/>
      <c r="R19" s="122" t="e">
        <f>(R18/S18)*100</f>
        <v>#DIV/0!</v>
      </c>
      <c r="S19" s="122"/>
      <c r="T19" s="122"/>
      <c r="U19" s="122" t="e">
        <f>(U18/V18)*100</f>
        <v>#DIV/0!</v>
      </c>
      <c r="V19" s="122"/>
      <c r="W19" s="122"/>
      <c r="X19" s="122" t="e">
        <f>(X18/Y18)*100</f>
        <v>#DIV/0!</v>
      </c>
      <c r="Y19" s="122"/>
      <c r="Z19" s="122"/>
      <c r="AA19" s="122" t="e">
        <f>(AA18/AB18)*100</f>
        <v>#DIV/0!</v>
      </c>
      <c r="AB19" s="122"/>
      <c r="AC19" s="122"/>
      <c r="AD19" s="122" t="e">
        <f>(AD18/AE18)*100</f>
        <v>#DIV/0!</v>
      </c>
      <c r="AE19" s="122"/>
      <c r="AF19" s="122"/>
      <c r="AG19" s="122" t="e">
        <f>(AG18/AH18)*100</f>
        <v>#DIV/0!</v>
      </c>
      <c r="AH19" s="122"/>
      <c r="AI19" s="122"/>
      <c r="AJ19" s="122" t="e">
        <f>(AJ18/AK18)*100</f>
        <v>#DIV/0!</v>
      </c>
      <c r="AK19" s="122"/>
      <c r="AL19" s="122"/>
      <c r="AM19" s="122" t="e">
        <f>(AM18/AN18)*100</f>
        <v>#DIV/0!</v>
      </c>
      <c r="AN19" s="122"/>
      <c r="AO19" s="122"/>
      <c r="AP19" s="122" t="e">
        <f>(AP18/AQ18)*100</f>
        <v>#DIV/0!</v>
      </c>
      <c r="AQ19" s="122"/>
      <c r="AR19" s="122"/>
      <c r="AS19" s="122" t="e">
        <f>(AS18/AT18)*100</f>
        <v>#DIV/0!</v>
      </c>
      <c r="AT19" s="122"/>
      <c r="AU19" s="122"/>
    </row>
    <row r="20" spans="2:47" ht="18" customHeight="1">
      <c r="B20" s="280"/>
      <c r="C20" s="116">
        <v>7</v>
      </c>
      <c r="D20" s="271" t="s">
        <v>41</v>
      </c>
      <c r="E20" s="271" t="s">
        <v>42</v>
      </c>
      <c r="F20" s="237" t="s">
        <v>333</v>
      </c>
      <c r="G20" s="269" t="s">
        <v>281</v>
      </c>
      <c r="H20" s="270" t="s">
        <v>38</v>
      </c>
      <c r="I20" s="14">
        <v>0</v>
      </c>
      <c r="J20" s="161">
        <v>419</v>
      </c>
      <c r="K20" s="162"/>
      <c r="L20" s="14">
        <v>0</v>
      </c>
      <c r="M20" s="161">
        <v>413</v>
      </c>
      <c r="N20" s="162"/>
      <c r="O20" s="14"/>
      <c r="P20" s="161"/>
      <c r="Q20" s="162"/>
      <c r="R20" s="14"/>
      <c r="S20" s="161"/>
      <c r="T20" s="162"/>
      <c r="U20" s="14"/>
      <c r="V20" s="161"/>
      <c r="W20" s="162"/>
      <c r="X20" s="14"/>
      <c r="Y20" s="161"/>
      <c r="Z20" s="162"/>
      <c r="AA20" s="14"/>
      <c r="AB20" s="161"/>
      <c r="AC20" s="162"/>
      <c r="AD20" s="14"/>
      <c r="AE20" s="161"/>
      <c r="AF20" s="162"/>
      <c r="AG20" s="14"/>
      <c r="AH20" s="161"/>
      <c r="AI20" s="162"/>
      <c r="AJ20" s="14"/>
      <c r="AK20" s="161"/>
      <c r="AL20" s="162"/>
      <c r="AM20" s="14"/>
      <c r="AN20" s="161"/>
      <c r="AO20" s="162"/>
      <c r="AP20" s="14"/>
      <c r="AQ20" s="161"/>
      <c r="AR20" s="162"/>
      <c r="AS20" s="14"/>
      <c r="AT20" s="161"/>
      <c r="AU20" s="162"/>
    </row>
    <row r="21" spans="2:47" ht="18" customHeight="1" thickBot="1">
      <c r="B21" s="280"/>
      <c r="C21" s="116"/>
      <c r="D21" s="271"/>
      <c r="E21" s="271"/>
      <c r="F21" s="239"/>
      <c r="G21" s="269"/>
      <c r="H21" s="270"/>
      <c r="I21" s="122">
        <f>(I20/J20)*100</f>
        <v>0</v>
      </c>
      <c r="J21" s="122"/>
      <c r="K21" s="122"/>
      <c r="L21" s="122">
        <f>(L20/M20)*100</f>
        <v>0</v>
      </c>
      <c r="M21" s="122"/>
      <c r="N21" s="122"/>
      <c r="O21" s="122" t="e">
        <f>(O20/P20)*100</f>
        <v>#DIV/0!</v>
      </c>
      <c r="P21" s="122"/>
      <c r="Q21" s="122"/>
      <c r="R21" s="122" t="e">
        <f>(R20/S20)*100</f>
        <v>#DIV/0!</v>
      </c>
      <c r="S21" s="122"/>
      <c r="T21" s="122"/>
      <c r="U21" s="122" t="e">
        <f>(U20/V20)*100</f>
        <v>#DIV/0!</v>
      </c>
      <c r="V21" s="122"/>
      <c r="W21" s="122"/>
      <c r="X21" s="122" t="e">
        <f>(X20/Y20)*100</f>
        <v>#DIV/0!</v>
      </c>
      <c r="Y21" s="122"/>
      <c r="Z21" s="122"/>
      <c r="AA21" s="122" t="e">
        <f>(AA20/AB20)*100</f>
        <v>#DIV/0!</v>
      </c>
      <c r="AB21" s="122"/>
      <c r="AC21" s="122"/>
      <c r="AD21" s="122" t="e">
        <f>(AD20/AE20)*100</f>
        <v>#DIV/0!</v>
      </c>
      <c r="AE21" s="122"/>
      <c r="AF21" s="122"/>
      <c r="AG21" s="122" t="e">
        <f>(AG20/AH20)*100</f>
        <v>#DIV/0!</v>
      </c>
      <c r="AH21" s="122"/>
      <c r="AI21" s="122"/>
      <c r="AJ21" s="122" t="e">
        <f>(AJ20/AK20)*100</f>
        <v>#DIV/0!</v>
      </c>
      <c r="AK21" s="122"/>
      <c r="AL21" s="122"/>
      <c r="AM21" s="122" t="e">
        <f>(AM20/AN20)*100</f>
        <v>#DIV/0!</v>
      </c>
      <c r="AN21" s="122"/>
      <c r="AO21" s="122"/>
      <c r="AP21" s="122" t="e">
        <f>(AP20/AQ20)*100</f>
        <v>#DIV/0!</v>
      </c>
      <c r="AQ21" s="122"/>
      <c r="AR21" s="122"/>
      <c r="AS21" s="122" t="e">
        <f>(AS20/AT20)*100</f>
        <v>#DIV/0!</v>
      </c>
      <c r="AT21" s="122"/>
      <c r="AU21" s="122"/>
    </row>
    <row r="22" spans="2:47" ht="18" customHeight="1">
      <c r="B22" s="280"/>
      <c r="C22" s="116">
        <v>8</v>
      </c>
      <c r="D22" s="110" t="s">
        <v>43</v>
      </c>
      <c r="E22" s="110" t="s">
        <v>44</v>
      </c>
      <c r="F22" s="249" t="s">
        <v>334</v>
      </c>
      <c r="G22" s="73" t="s">
        <v>292</v>
      </c>
      <c r="H22" s="221" t="s">
        <v>28</v>
      </c>
      <c r="I22" s="14">
        <v>2</v>
      </c>
      <c r="J22" s="161">
        <v>419</v>
      </c>
      <c r="K22" s="162"/>
      <c r="L22" s="14">
        <v>0</v>
      </c>
      <c r="M22" s="161">
        <v>413</v>
      </c>
      <c r="N22" s="162"/>
      <c r="O22" s="14"/>
      <c r="P22" s="161"/>
      <c r="Q22" s="162"/>
      <c r="R22" s="14"/>
      <c r="S22" s="161"/>
      <c r="T22" s="162"/>
      <c r="U22" s="14"/>
      <c r="V22" s="161"/>
      <c r="W22" s="162"/>
      <c r="X22" s="14"/>
      <c r="Y22" s="161"/>
      <c r="Z22" s="162"/>
      <c r="AA22" s="14"/>
      <c r="AB22" s="161"/>
      <c r="AC22" s="162"/>
      <c r="AD22" s="14"/>
      <c r="AE22" s="161"/>
      <c r="AF22" s="162"/>
      <c r="AG22" s="14"/>
      <c r="AH22" s="161"/>
      <c r="AI22" s="162"/>
      <c r="AJ22" s="14"/>
      <c r="AK22" s="161"/>
      <c r="AL22" s="162"/>
      <c r="AM22" s="14"/>
      <c r="AN22" s="161"/>
      <c r="AO22" s="162"/>
      <c r="AP22" s="14"/>
      <c r="AQ22" s="161"/>
      <c r="AR22" s="162"/>
      <c r="AS22" s="14"/>
      <c r="AT22" s="161"/>
      <c r="AU22" s="162"/>
    </row>
    <row r="23" spans="2:47" ht="18" customHeight="1">
      <c r="B23" s="280"/>
      <c r="C23" s="116"/>
      <c r="D23" s="110"/>
      <c r="E23" s="110"/>
      <c r="F23" s="110"/>
      <c r="G23" s="73"/>
      <c r="H23" s="221"/>
      <c r="I23" s="122">
        <f>(I22/J22)*100</f>
        <v>0.47732696897374705</v>
      </c>
      <c r="J23" s="122"/>
      <c r="K23" s="122"/>
      <c r="L23" s="122">
        <f>(L22/M22)*100</f>
        <v>0</v>
      </c>
      <c r="M23" s="122"/>
      <c r="N23" s="122"/>
      <c r="O23" s="122" t="e">
        <f>(O22/P22)*100</f>
        <v>#DIV/0!</v>
      </c>
      <c r="P23" s="122"/>
      <c r="Q23" s="122"/>
      <c r="R23" s="122" t="e">
        <f>(R22/S22)*100</f>
        <v>#DIV/0!</v>
      </c>
      <c r="S23" s="122"/>
      <c r="T23" s="122"/>
      <c r="U23" s="122" t="e">
        <f>(U22/V22)*100</f>
        <v>#DIV/0!</v>
      </c>
      <c r="V23" s="122"/>
      <c r="W23" s="122"/>
      <c r="X23" s="122" t="e">
        <f>(X22/Y22)*100</f>
        <v>#DIV/0!</v>
      </c>
      <c r="Y23" s="122"/>
      <c r="Z23" s="122"/>
      <c r="AA23" s="122" t="e">
        <f>(AA22/AB22)*100</f>
        <v>#DIV/0!</v>
      </c>
      <c r="AB23" s="122"/>
      <c r="AC23" s="122"/>
      <c r="AD23" s="122" t="e">
        <f>(AD22/AE22)*100</f>
        <v>#DIV/0!</v>
      </c>
      <c r="AE23" s="122"/>
      <c r="AF23" s="122"/>
      <c r="AG23" s="122" t="e">
        <f>(AG22/AH22)*100</f>
        <v>#DIV/0!</v>
      </c>
      <c r="AH23" s="122"/>
      <c r="AI23" s="122"/>
      <c r="AJ23" s="122" t="e">
        <f>(AJ22/AK22)*100</f>
        <v>#DIV/0!</v>
      </c>
      <c r="AK23" s="122"/>
      <c r="AL23" s="122"/>
      <c r="AM23" s="122" t="e">
        <f>(AM22/AN22)*100</f>
        <v>#DIV/0!</v>
      </c>
      <c r="AN23" s="122"/>
      <c r="AO23" s="122"/>
      <c r="AP23" s="122" t="e">
        <f>(AP22/AQ22)*100</f>
        <v>#DIV/0!</v>
      </c>
      <c r="AQ23" s="122"/>
      <c r="AR23" s="122"/>
      <c r="AS23" s="122" t="e">
        <f>(AS22/AT22)*100</f>
        <v>#DIV/0!</v>
      </c>
      <c r="AT23" s="122"/>
      <c r="AU23" s="122"/>
    </row>
    <row r="24" spans="2:47" ht="18" customHeight="1">
      <c r="B24" s="280"/>
      <c r="C24" s="116">
        <v>9</v>
      </c>
      <c r="D24" s="271" t="s">
        <v>443</v>
      </c>
      <c r="E24" s="271" t="s">
        <v>444</v>
      </c>
      <c r="F24" s="104" t="s">
        <v>335</v>
      </c>
      <c r="G24" s="113"/>
      <c r="H24" s="270" t="s">
        <v>28</v>
      </c>
      <c r="I24" s="14">
        <v>4</v>
      </c>
      <c r="J24" s="161">
        <v>338</v>
      </c>
      <c r="K24" s="162"/>
      <c r="L24" s="14">
        <v>4</v>
      </c>
      <c r="M24" s="161">
        <v>330</v>
      </c>
      <c r="N24" s="162"/>
      <c r="O24" s="14"/>
      <c r="P24" s="161"/>
      <c r="Q24" s="162"/>
      <c r="R24" s="14"/>
      <c r="S24" s="161"/>
      <c r="T24" s="162"/>
      <c r="U24" s="14"/>
      <c r="V24" s="161"/>
      <c r="W24" s="162"/>
      <c r="X24" s="14"/>
      <c r="Y24" s="161"/>
      <c r="Z24" s="162"/>
      <c r="AA24" s="14"/>
      <c r="AB24" s="161"/>
      <c r="AC24" s="162"/>
      <c r="AD24" s="14"/>
      <c r="AE24" s="161"/>
      <c r="AF24" s="162"/>
      <c r="AG24" s="14"/>
      <c r="AH24" s="161"/>
      <c r="AI24" s="162"/>
      <c r="AJ24" s="14"/>
      <c r="AK24" s="161"/>
      <c r="AL24" s="162"/>
      <c r="AM24" s="14"/>
      <c r="AN24" s="161"/>
      <c r="AO24" s="162"/>
      <c r="AP24" s="14"/>
      <c r="AQ24" s="161"/>
      <c r="AR24" s="162"/>
      <c r="AS24" s="14"/>
      <c r="AT24" s="161"/>
      <c r="AU24" s="162"/>
    </row>
    <row r="25" spans="2:47" ht="18" customHeight="1">
      <c r="B25" s="280"/>
      <c r="C25" s="116"/>
      <c r="D25" s="271"/>
      <c r="E25" s="271"/>
      <c r="F25" s="104"/>
      <c r="G25" s="113"/>
      <c r="H25" s="270"/>
      <c r="I25" s="122">
        <f>(I24/J24)*1000</f>
        <v>11.834319526627219</v>
      </c>
      <c r="J25" s="122"/>
      <c r="K25" s="122"/>
      <c r="L25" s="122">
        <f>(L24/M24)*1000</f>
        <v>12.121212121212121</v>
      </c>
      <c r="M25" s="122"/>
      <c r="N25" s="122"/>
      <c r="O25" s="122" t="e">
        <f>(O24/P24)*1000</f>
        <v>#DIV/0!</v>
      </c>
      <c r="P25" s="122"/>
      <c r="Q25" s="122"/>
      <c r="R25" s="122" t="e">
        <f>(R24/S24)*1000</f>
        <v>#DIV/0!</v>
      </c>
      <c r="S25" s="122"/>
      <c r="T25" s="122"/>
      <c r="U25" s="122" t="e">
        <f>(U24/V24)*1000</f>
        <v>#DIV/0!</v>
      </c>
      <c r="V25" s="122"/>
      <c r="W25" s="122"/>
      <c r="X25" s="122" t="e">
        <f>(X24/Y24)*1000</f>
        <v>#DIV/0!</v>
      </c>
      <c r="Y25" s="122"/>
      <c r="Z25" s="122"/>
      <c r="AA25" s="122" t="e">
        <f>(AA24/AB24)*1000</f>
        <v>#DIV/0!</v>
      </c>
      <c r="AB25" s="122"/>
      <c r="AC25" s="122"/>
      <c r="AD25" s="122" t="e">
        <f>(AD24/AE24)*1000</f>
        <v>#DIV/0!</v>
      </c>
      <c r="AE25" s="122"/>
      <c r="AF25" s="122"/>
      <c r="AG25" s="122" t="e">
        <f>(AG24/AH24)*1000</f>
        <v>#DIV/0!</v>
      </c>
      <c r="AH25" s="122"/>
      <c r="AI25" s="122"/>
      <c r="AJ25" s="122" t="e">
        <f>(AJ24/AK24)*1000</f>
        <v>#DIV/0!</v>
      </c>
      <c r="AK25" s="122"/>
      <c r="AL25" s="122"/>
      <c r="AM25" s="122" t="e">
        <f>(AM24/AN24)*1000</f>
        <v>#DIV/0!</v>
      </c>
      <c r="AN25" s="122"/>
      <c r="AO25" s="122"/>
      <c r="AP25" s="122" t="e">
        <f>(AP24/AQ24)*1000</f>
        <v>#DIV/0!</v>
      </c>
      <c r="AQ25" s="122"/>
      <c r="AR25" s="122"/>
      <c r="AS25" s="122" t="e">
        <f>(AS24/AT24)*1000</f>
        <v>#DIV/0!</v>
      </c>
      <c r="AT25" s="122"/>
      <c r="AU25" s="122"/>
    </row>
    <row r="26" spans="2:47" ht="18" customHeight="1">
      <c r="B26" s="280"/>
      <c r="C26" s="116">
        <v>10</v>
      </c>
      <c r="D26" s="271" t="s">
        <v>437</v>
      </c>
      <c r="E26" s="271" t="s">
        <v>438</v>
      </c>
      <c r="F26" s="237" t="s">
        <v>336</v>
      </c>
      <c r="G26" s="113"/>
      <c r="H26" s="270" t="s">
        <v>28</v>
      </c>
      <c r="I26" s="14">
        <v>4</v>
      </c>
      <c r="J26" s="161">
        <v>419</v>
      </c>
      <c r="K26" s="162"/>
      <c r="L26" s="14">
        <v>2</v>
      </c>
      <c r="M26" s="161">
        <v>413</v>
      </c>
      <c r="N26" s="162"/>
      <c r="O26" s="14"/>
      <c r="P26" s="161"/>
      <c r="Q26" s="162"/>
      <c r="R26" s="14"/>
      <c r="S26" s="161"/>
      <c r="T26" s="162"/>
      <c r="U26" s="14"/>
      <c r="V26" s="161"/>
      <c r="W26" s="162"/>
      <c r="X26" s="14"/>
      <c r="Y26" s="161"/>
      <c r="Z26" s="162"/>
      <c r="AA26" s="14"/>
      <c r="AB26" s="161"/>
      <c r="AC26" s="162"/>
      <c r="AD26" s="14"/>
      <c r="AE26" s="161"/>
      <c r="AF26" s="162"/>
      <c r="AG26" s="14"/>
      <c r="AH26" s="161"/>
      <c r="AI26" s="162"/>
      <c r="AJ26" s="14"/>
      <c r="AK26" s="161"/>
      <c r="AL26" s="162"/>
      <c r="AM26" s="14"/>
      <c r="AN26" s="161"/>
      <c r="AO26" s="162"/>
      <c r="AP26" s="14"/>
      <c r="AQ26" s="161"/>
      <c r="AR26" s="162"/>
      <c r="AS26" s="14"/>
      <c r="AT26" s="161"/>
      <c r="AU26" s="162"/>
    </row>
    <row r="27" spans="2:47" ht="18" customHeight="1">
      <c r="B27" s="280"/>
      <c r="C27" s="116"/>
      <c r="D27" s="271"/>
      <c r="E27" s="271"/>
      <c r="F27" s="237"/>
      <c r="G27" s="113"/>
      <c r="H27" s="270"/>
      <c r="I27" s="122">
        <f>(I26/J26)*1000</f>
        <v>9.5465393794749414</v>
      </c>
      <c r="J27" s="122"/>
      <c r="K27" s="122"/>
      <c r="L27" s="122">
        <f>(L26/M26)*1000</f>
        <v>4.8426150121065374</v>
      </c>
      <c r="M27" s="122"/>
      <c r="N27" s="122"/>
      <c r="O27" s="122" t="e">
        <f>(O26/P26)*1000</f>
        <v>#DIV/0!</v>
      </c>
      <c r="P27" s="122"/>
      <c r="Q27" s="122"/>
      <c r="R27" s="122" t="e">
        <f>(R26/S26)*1000</f>
        <v>#DIV/0!</v>
      </c>
      <c r="S27" s="122"/>
      <c r="T27" s="122"/>
      <c r="U27" s="122" t="e">
        <f>(U26/V26)*1000</f>
        <v>#DIV/0!</v>
      </c>
      <c r="V27" s="122"/>
      <c r="W27" s="122"/>
      <c r="X27" s="122" t="e">
        <f>(X26/Y26)*1000</f>
        <v>#DIV/0!</v>
      </c>
      <c r="Y27" s="122"/>
      <c r="Z27" s="122"/>
      <c r="AA27" s="122" t="e">
        <f>(AA26/AB26)*1000</f>
        <v>#DIV/0!</v>
      </c>
      <c r="AB27" s="122"/>
      <c r="AC27" s="122"/>
      <c r="AD27" s="122" t="e">
        <f>(AD26/AE26)*1000</f>
        <v>#DIV/0!</v>
      </c>
      <c r="AE27" s="122"/>
      <c r="AF27" s="122"/>
      <c r="AG27" s="122" t="e">
        <f>(AG26/AH26)*1000</f>
        <v>#DIV/0!</v>
      </c>
      <c r="AH27" s="122"/>
      <c r="AI27" s="122"/>
      <c r="AJ27" s="122" t="e">
        <f>(AJ26/AK26)*1000</f>
        <v>#DIV/0!</v>
      </c>
      <c r="AK27" s="122"/>
      <c r="AL27" s="122"/>
      <c r="AM27" s="122" t="e">
        <f>(AM26/AN26)*1000</f>
        <v>#DIV/0!</v>
      </c>
      <c r="AN27" s="122"/>
      <c r="AO27" s="122"/>
      <c r="AP27" s="122" t="e">
        <f>(AP26/AQ26)*1000</f>
        <v>#DIV/0!</v>
      </c>
      <c r="AQ27" s="122"/>
      <c r="AR27" s="122"/>
      <c r="AS27" s="122" t="e">
        <f>(AS26/AT26)*1000</f>
        <v>#DIV/0!</v>
      </c>
      <c r="AT27" s="122"/>
      <c r="AU27" s="122"/>
    </row>
    <row r="28" spans="2:47" ht="18" customHeight="1">
      <c r="B28" s="280"/>
      <c r="C28" s="116">
        <v>11</v>
      </c>
      <c r="D28" s="271" t="s">
        <v>293</v>
      </c>
      <c r="E28" s="271" t="s">
        <v>291</v>
      </c>
      <c r="F28" s="110" t="s">
        <v>337</v>
      </c>
      <c r="G28" s="269" t="s">
        <v>48</v>
      </c>
      <c r="H28" s="270" t="s">
        <v>28</v>
      </c>
      <c r="I28" s="14">
        <v>1</v>
      </c>
      <c r="J28" s="161">
        <v>419</v>
      </c>
      <c r="K28" s="162"/>
      <c r="L28" s="14">
        <v>0</v>
      </c>
      <c r="M28" s="161">
        <v>413</v>
      </c>
      <c r="N28" s="162"/>
      <c r="O28" s="14"/>
      <c r="P28" s="161"/>
      <c r="Q28" s="162"/>
      <c r="R28" s="14"/>
      <c r="S28" s="161"/>
      <c r="T28" s="162"/>
      <c r="U28" s="14"/>
      <c r="V28" s="161"/>
      <c r="W28" s="162"/>
      <c r="X28" s="14"/>
      <c r="Y28" s="161"/>
      <c r="Z28" s="162"/>
      <c r="AA28" s="14"/>
      <c r="AB28" s="161"/>
      <c r="AC28" s="162"/>
      <c r="AD28" s="14"/>
      <c r="AE28" s="161"/>
      <c r="AF28" s="162"/>
      <c r="AG28" s="14"/>
      <c r="AH28" s="161"/>
      <c r="AI28" s="162"/>
      <c r="AJ28" s="14"/>
      <c r="AK28" s="161"/>
      <c r="AL28" s="162"/>
      <c r="AM28" s="14"/>
      <c r="AN28" s="161"/>
      <c r="AO28" s="162"/>
      <c r="AP28" s="14"/>
      <c r="AQ28" s="161"/>
      <c r="AR28" s="162"/>
      <c r="AS28" s="14"/>
      <c r="AT28" s="161"/>
      <c r="AU28" s="162"/>
    </row>
    <row r="29" spans="2:47" ht="18" customHeight="1">
      <c r="B29" s="280"/>
      <c r="C29" s="116"/>
      <c r="D29" s="271"/>
      <c r="E29" s="271"/>
      <c r="F29" s="110"/>
      <c r="G29" s="269"/>
      <c r="H29" s="270"/>
      <c r="I29" s="122">
        <f>(I28/J28)*100</f>
        <v>0.23866348448687352</v>
      </c>
      <c r="J29" s="122"/>
      <c r="K29" s="122"/>
      <c r="L29" s="122">
        <f>(L28/M28)*100</f>
        <v>0</v>
      </c>
      <c r="M29" s="122"/>
      <c r="N29" s="122"/>
      <c r="O29" s="122" t="e">
        <f>(O28/P28)*100</f>
        <v>#DIV/0!</v>
      </c>
      <c r="P29" s="122"/>
      <c r="Q29" s="122"/>
      <c r="R29" s="122" t="e">
        <f>(R28/S28)*100</f>
        <v>#DIV/0!</v>
      </c>
      <c r="S29" s="122"/>
      <c r="T29" s="122"/>
      <c r="U29" s="122" t="e">
        <f>(U28/V28)*100</f>
        <v>#DIV/0!</v>
      </c>
      <c r="V29" s="122"/>
      <c r="W29" s="122"/>
      <c r="X29" s="122" t="e">
        <f>(X28/Y28)*100</f>
        <v>#DIV/0!</v>
      </c>
      <c r="Y29" s="122"/>
      <c r="Z29" s="122"/>
      <c r="AA29" s="122" t="e">
        <f>(AA28/AB28)*100</f>
        <v>#DIV/0!</v>
      </c>
      <c r="AB29" s="122"/>
      <c r="AC29" s="122"/>
      <c r="AD29" s="122" t="e">
        <f>(AD28/AE28)*100</f>
        <v>#DIV/0!</v>
      </c>
      <c r="AE29" s="122"/>
      <c r="AF29" s="122"/>
      <c r="AG29" s="122" t="e">
        <f>(AG28/AH28)*100</f>
        <v>#DIV/0!</v>
      </c>
      <c r="AH29" s="122"/>
      <c r="AI29" s="122"/>
      <c r="AJ29" s="122" t="e">
        <f>(AJ28/AK28)*100</f>
        <v>#DIV/0!</v>
      </c>
      <c r="AK29" s="122"/>
      <c r="AL29" s="122"/>
      <c r="AM29" s="122" t="e">
        <f>(AM28/AN28)*100</f>
        <v>#DIV/0!</v>
      </c>
      <c r="AN29" s="122"/>
      <c r="AO29" s="122"/>
      <c r="AP29" s="122" t="e">
        <f>(AP28/AQ28)*100</f>
        <v>#DIV/0!</v>
      </c>
      <c r="AQ29" s="122"/>
      <c r="AR29" s="122"/>
      <c r="AS29" s="122" t="e">
        <f>(AS28/AT28)*100</f>
        <v>#DIV/0!</v>
      </c>
      <c r="AT29" s="122"/>
      <c r="AU29" s="122"/>
    </row>
    <row r="30" spans="2:47" ht="18" customHeight="1">
      <c r="B30" s="280"/>
      <c r="C30" s="116">
        <v>12</v>
      </c>
      <c r="D30" s="271" t="s">
        <v>294</v>
      </c>
      <c r="E30" s="272" t="s">
        <v>325</v>
      </c>
      <c r="F30" s="110" t="s">
        <v>340</v>
      </c>
      <c r="G30" s="274">
        <v>0.95</v>
      </c>
      <c r="H30" s="270" t="s">
        <v>28</v>
      </c>
      <c r="I30" s="14">
        <v>410</v>
      </c>
      <c r="J30" s="161">
        <v>419</v>
      </c>
      <c r="K30" s="162"/>
      <c r="L30" s="14">
        <v>410</v>
      </c>
      <c r="M30" s="161">
        <v>413</v>
      </c>
      <c r="N30" s="162"/>
      <c r="O30" s="14"/>
      <c r="P30" s="161"/>
      <c r="Q30" s="162"/>
      <c r="R30" s="14"/>
      <c r="S30" s="161"/>
      <c r="T30" s="162"/>
      <c r="U30" s="14"/>
      <c r="V30" s="161"/>
      <c r="W30" s="162"/>
      <c r="X30" s="14"/>
      <c r="Y30" s="161"/>
      <c r="Z30" s="162"/>
      <c r="AA30" s="14"/>
      <c r="AB30" s="161"/>
      <c r="AC30" s="162"/>
      <c r="AD30" s="14"/>
      <c r="AE30" s="161"/>
      <c r="AF30" s="162"/>
      <c r="AG30" s="14"/>
      <c r="AH30" s="161"/>
      <c r="AI30" s="162"/>
      <c r="AJ30" s="14"/>
      <c r="AK30" s="161"/>
      <c r="AL30" s="162"/>
      <c r="AM30" s="14"/>
      <c r="AN30" s="161"/>
      <c r="AO30" s="162"/>
      <c r="AP30" s="14"/>
      <c r="AQ30" s="161"/>
      <c r="AR30" s="162"/>
      <c r="AS30" s="14"/>
      <c r="AT30" s="161"/>
      <c r="AU30" s="162"/>
    </row>
    <row r="31" spans="2:47" ht="18" customHeight="1">
      <c r="B31" s="280"/>
      <c r="C31" s="116"/>
      <c r="D31" s="271"/>
      <c r="E31" s="273"/>
      <c r="F31" s="110"/>
      <c r="G31" s="275"/>
      <c r="H31" s="270"/>
      <c r="I31" s="122">
        <f>(I30/J30)*100</f>
        <v>97.85202863961814</v>
      </c>
      <c r="J31" s="122"/>
      <c r="K31" s="122"/>
      <c r="L31" s="122">
        <f>(L30/M30)*100</f>
        <v>99.27360774818402</v>
      </c>
      <c r="M31" s="122"/>
      <c r="N31" s="122"/>
      <c r="O31" s="122" t="e">
        <f>(O30/P30)*100</f>
        <v>#DIV/0!</v>
      </c>
      <c r="P31" s="122"/>
      <c r="Q31" s="122"/>
      <c r="R31" s="122" t="e">
        <f>(R30/S30)*100</f>
        <v>#DIV/0!</v>
      </c>
      <c r="S31" s="122"/>
      <c r="T31" s="122"/>
      <c r="U31" s="122" t="e">
        <f>(U30/V30)*100</f>
        <v>#DIV/0!</v>
      </c>
      <c r="V31" s="122"/>
      <c r="W31" s="122"/>
      <c r="X31" s="122" t="e">
        <f>(X30/Y30)*100</f>
        <v>#DIV/0!</v>
      </c>
      <c r="Y31" s="122"/>
      <c r="Z31" s="122"/>
      <c r="AA31" s="122" t="e">
        <f>(AA30/AB30)*100</f>
        <v>#DIV/0!</v>
      </c>
      <c r="AB31" s="122"/>
      <c r="AC31" s="122"/>
      <c r="AD31" s="122" t="e">
        <f>(AD30/AE30)*100</f>
        <v>#DIV/0!</v>
      </c>
      <c r="AE31" s="122"/>
      <c r="AF31" s="122"/>
      <c r="AG31" s="122" t="e">
        <f>(AG30/AH30)*100</f>
        <v>#DIV/0!</v>
      </c>
      <c r="AH31" s="122"/>
      <c r="AI31" s="122"/>
      <c r="AJ31" s="122" t="e">
        <f>(AJ30/AK30)*100</f>
        <v>#DIV/0!</v>
      </c>
      <c r="AK31" s="122"/>
      <c r="AL31" s="122"/>
      <c r="AM31" s="122" t="e">
        <f>(AM30/AN30)*100</f>
        <v>#DIV/0!</v>
      </c>
      <c r="AN31" s="122"/>
      <c r="AO31" s="122"/>
      <c r="AP31" s="122" t="e">
        <f>(AP30/AQ30)*100</f>
        <v>#DIV/0!</v>
      </c>
      <c r="AQ31" s="122"/>
      <c r="AR31" s="122"/>
      <c r="AS31" s="122" t="e">
        <f>(AS30/AT30)*100</f>
        <v>#DIV/0!</v>
      </c>
      <c r="AT31" s="122"/>
      <c r="AU31" s="122"/>
    </row>
    <row r="32" spans="2:47" ht="18" customHeight="1">
      <c r="B32" s="280"/>
      <c r="C32" s="116">
        <v>13</v>
      </c>
      <c r="D32" s="267" t="s">
        <v>297</v>
      </c>
      <c r="E32" s="267" t="s">
        <v>295</v>
      </c>
      <c r="F32" s="110" t="s">
        <v>409</v>
      </c>
      <c r="G32" s="269" t="s">
        <v>296</v>
      </c>
      <c r="H32" s="270" t="s">
        <v>28</v>
      </c>
      <c r="I32" s="14">
        <v>9</v>
      </c>
      <c r="J32" s="161">
        <v>419</v>
      </c>
      <c r="K32" s="162"/>
      <c r="L32" s="14">
        <v>388</v>
      </c>
      <c r="M32" s="161">
        <v>413</v>
      </c>
      <c r="N32" s="162"/>
      <c r="O32" s="14"/>
      <c r="P32" s="161"/>
      <c r="Q32" s="162"/>
      <c r="R32" s="14"/>
      <c r="S32" s="161"/>
      <c r="T32" s="162"/>
      <c r="U32" s="14"/>
      <c r="V32" s="161"/>
      <c r="W32" s="162"/>
      <c r="X32" s="14"/>
      <c r="Y32" s="161"/>
      <c r="Z32" s="162"/>
      <c r="AA32" s="14"/>
      <c r="AB32" s="161"/>
      <c r="AC32" s="162"/>
      <c r="AD32" s="14"/>
      <c r="AE32" s="161"/>
      <c r="AF32" s="162"/>
      <c r="AG32" s="14"/>
      <c r="AH32" s="161"/>
      <c r="AI32" s="162"/>
      <c r="AJ32" s="14"/>
      <c r="AK32" s="161"/>
      <c r="AL32" s="162"/>
      <c r="AM32" s="14"/>
      <c r="AN32" s="161"/>
      <c r="AO32" s="162"/>
      <c r="AP32" s="14"/>
      <c r="AQ32" s="161"/>
      <c r="AR32" s="162"/>
      <c r="AS32" s="14"/>
      <c r="AT32" s="161"/>
      <c r="AU32" s="162"/>
    </row>
    <row r="33" spans="2:47" ht="18" customHeight="1">
      <c r="B33" s="280"/>
      <c r="C33" s="116"/>
      <c r="D33" s="268"/>
      <c r="E33" s="268"/>
      <c r="F33" s="110"/>
      <c r="G33" s="269"/>
      <c r="H33" s="270"/>
      <c r="I33" s="318">
        <f>(I32/J32)*100</f>
        <v>2.1479713603818613</v>
      </c>
      <c r="J33" s="318"/>
      <c r="K33" s="318"/>
      <c r="L33" s="318">
        <f>(L32/M32)*100</f>
        <v>93.946731234866832</v>
      </c>
      <c r="M33" s="318"/>
      <c r="N33" s="318"/>
      <c r="O33" s="122" t="e">
        <f>(O32/P32)*100</f>
        <v>#DIV/0!</v>
      </c>
      <c r="P33" s="122"/>
      <c r="Q33" s="122"/>
      <c r="R33" s="122" t="e">
        <f>(R32/S32)*100</f>
        <v>#DIV/0!</v>
      </c>
      <c r="S33" s="122"/>
      <c r="T33" s="122"/>
      <c r="U33" s="122" t="e">
        <f>(U32/V32)*100</f>
        <v>#DIV/0!</v>
      </c>
      <c r="V33" s="122"/>
      <c r="W33" s="122"/>
      <c r="X33" s="122" t="e">
        <f>(X32/Y32)*100</f>
        <v>#DIV/0!</v>
      </c>
      <c r="Y33" s="122"/>
      <c r="Z33" s="122"/>
      <c r="AA33" s="122" t="e">
        <f>(AA32/AB32)*100</f>
        <v>#DIV/0!</v>
      </c>
      <c r="AB33" s="122"/>
      <c r="AC33" s="122"/>
      <c r="AD33" s="122" t="e">
        <f>(AD32/AE32)*100</f>
        <v>#DIV/0!</v>
      </c>
      <c r="AE33" s="122"/>
      <c r="AF33" s="122"/>
      <c r="AG33" s="122" t="e">
        <f>(AG32/AH32)*100</f>
        <v>#DIV/0!</v>
      </c>
      <c r="AH33" s="122"/>
      <c r="AI33" s="122"/>
      <c r="AJ33" s="122" t="e">
        <f>(AJ32/AK32)*100</f>
        <v>#DIV/0!</v>
      </c>
      <c r="AK33" s="122"/>
      <c r="AL33" s="122"/>
      <c r="AM33" s="122" t="e">
        <f>(AM32/AN32)*100</f>
        <v>#DIV/0!</v>
      </c>
      <c r="AN33" s="122"/>
      <c r="AO33" s="122"/>
      <c r="AP33" s="122" t="e">
        <f>(AP32/AQ32)*100</f>
        <v>#DIV/0!</v>
      </c>
      <c r="AQ33" s="122"/>
      <c r="AR33" s="122"/>
      <c r="AS33" s="122" t="e">
        <f>(AS32/AT32)*100</f>
        <v>#DIV/0!</v>
      </c>
      <c r="AT33" s="122"/>
      <c r="AU33" s="122"/>
    </row>
    <row r="34" spans="2:47" ht="18" customHeight="1">
      <c r="B34" s="280"/>
      <c r="C34" s="116">
        <v>14</v>
      </c>
      <c r="D34" s="104" t="s">
        <v>53</v>
      </c>
      <c r="E34" s="104" t="s">
        <v>54</v>
      </c>
      <c r="F34" s="237" t="s">
        <v>338</v>
      </c>
      <c r="G34" s="84" t="s">
        <v>55</v>
      </c>
      <c r="H34" s="190" t="s">
        <v>28</v>
      </c>
      <c r="I34" s="14">
        <v>3</v>
      </c>
      <c r="J34" s="161">
        <v>20</v>
      </c>
      <c r="K34" s="162"/>
      <c r="L34" s="14">
        <v>10</v>
      </c>
      <c r="M34" s="161">
        <v>45</v>
      </c>
      <c r="N34" s="162"/>
      <c r="O34" s="14"/>
      <c r="P34" s="161"/>
      <c r="Q34" s="162"/>
      <c r="R34" s="14"/>
      <c r="S34" s="161"/>
      <c r="T34" s="162"/>
      <c r="U34" s="14"/>
      <c r="V34" s="161"/>
      <c r="W34" s="162"/>
      <c r="X34" s="14"/>
      <c r="Y34" s="161"/>
      <c r="Z34" s="162"/>
      <c r="AA34" s="14"/>
      <c r="AB34" s="161"/>
      <c r="AC34" s="162"/>
      <c r="AD34" s="14"/>
      <c r="AE34" s="161"/>
      <c r="AF34" s="162"/>
      <c r="AG34" s="14"/>
      <c r="AH34" s="161"/>
      <c r="AI34" s="162"/>
      <c r="AJ34" s="14"/>
      <c r="AK34" s="161"/>
      <c r="AL34" s="162"/>
      <c r="AM34" s="14"/>
      <c r="AN34" s="161"/>
      <c r="AO34" s="162"/>
      <c r="AP34" s="14"/>
      <c r="AQ34" s="161"/>
      <c r="AR34" s="162"/>
      <c r="AS34" s="14"/>
      <c r="AT34" s="161"/>
      <c r="AU34" s="162"/>
    </row>
    <row r="35" spans="2:47" ht="18" customHeight="1">
      <c r="B35" s="281"/>
      <c r="C35" s="116"/>
      <c r="D35" s="263"/>
      <c r="E35" s="263"/>
      <c r="F35" s="264"/>
      <c r="G35" s="265"/>
      <c r="H35" s="266"/>
      <c r="I35" s="318">
        <f>(I34/J34)*100</f>
        <v>15</v>
      </c>
      <c r="J35" s="318"/>
      <c r="K35" s="318"/>
      <c r="L35" s="318">
        <f>(L34/M34)*100</f>
        <v>22.222222222222221</v>
      </c>
      <c r="M35" s="318"/>
      <c r="N35" s="318"/>
      <c r="O35" s="122" t="e">
        <f>(O34/P34)*100</f>
        <v>#DIV/0!</v>
      </c>
      <c r="P35" s="122"/>
      <c r="Q35" s="122"/>
      <c r="R35" s="122" t="e">
        <f>(R34/S34)*100</f>
        <v>#DIV/0!</v>
      </c>
      <c r="S35" s="122"/>
      <c r="T35" s="122"/>
      <c r="U35" s="122" t="e">
        <f>(U34/V34)*100</f>
        <v>#DIV/0!</v>
      </c>
      <c r="V35" s="122"/>
      <c r="W35" s="122"/>
      <c r="X35" s="122" t="e">
        <f>(X34/Y34)*100</f>
        <v>#DIV/0!</v>
      </c>
      <c r="Y35" s="122"/>
      <c r="Z35" s="122"/>
      <c r="AA35" s="122" t="e">
        <f>(AA34/AB34)*100</f>
        <v>#DIV/0!</v>
      </c>
      <c r="AB35" s="122"/>
      <c r="AC35" s="122"/>
      <c r="AD35" s="122" t="e">
        <f>(AD34/AE34)*100</f>
        <v>#DIV/0!</v>
      </c>
      <c r="AE35" s="122"/>
      <c r="AF35" s="122"/>
      <c r="AG35" s="122" t="e">
        <f>(AG34/AH34)*100</f>
        <v>#DIV/0!</v>
      </c>
      <c r="AH35" s="122"/>
      <c r="AI35" s="122"/>
      <c r="AJ35" s="122" t="e">
        <f>(AJ34/AK34)*100</f>
        <v>#DIV/0!</v>
      </c>
      <c r="AK35" s="122"/>
      <c r="AL35" s="122"/>
      <c r="AM35" s="122" t="e">
        <f>(AM34/AN34)*100</f>
        <v>#DIV/0!</v>
      </c>
      <c r="AN35" s="122"/>
      <c r="AO35" s="122"/>
      <c r="AP35" s="122" t="e">
        <f>(AP34/AQ34)*100</f>
        <v>#DIV/0!</v>
      </c>
      <c r="AQ35" s="122"/>
      <c r="AR35" s="122"/>
      <c r="AS35" s="122" t="e">
        <f>(AS34/AT34)*100</f>
        <v>#DIV/0!</v>
      </c>
      <c r="AT35" s="122"/>
      <c r="AU35" s="122"/>
    </row>
    <row r="36" spans="2:47" ht="18" customHeight="1">
      <c r="B36" s="262" t="s">
        <v>56</v>
      </c>
      <c r="C36" s="191">
        <v>15</v>
      </c>
      <c r="D36" s="257" t="s">
        <v>57</v>
      </c>
      <c r="E36" s="257" t="s">
        <v>58</v>
      </c>
      <c r="F36" s="104" t="s">
        <v>341</v>
      </c>
      <c r="G36" s="218">
        <v>0.85</v>
      </c>
      <c r="H36" s="260" t="s">
        <v>38</v>
      </c>
      <c r="I36" s="14">
        <v>1582</v>
      </c>
      <c r="J36" s="161">
        <v>1690</v>
      </c>
      <c r="K36" s="162"/>
      <c r="L36" s="14"/>
      <c r="M36" s="161"/>
      <c r="N36" s="162"/>
      <c r="O36" s="14"/>
      <c r="P36" s="161"/>
      <c r="Q36" s="162"/>
      <c r="R36" s="14"/>
      <c r="S36" s="161"/>
      <c r="T36" s="162"/>
      <c r="U36" s="14"/>
      <c r="V36" s="161"/>
      <c r="W36" s="162"/>
      <c r="X36" s="14"/>
      <c r="Y36" s="161"/>
      <c r="Z36" s="162"/>
      <c r="AA36" s="14"/>
      <c r="AB36" s="161"/>
      <c r="AC36" s="162"/>
      <c r="AD36" s="14"/>
      <c r="AE36" s="161"/>
      <c r="AF36" s="162"/>
      <c r="AG36" s="14"/>
      <c r="AH36" s="161"/>
      <c r="AI36" s="162"/>
      <c r="AJ36" s="14"/>
      <c r="AK36" s="161"/>
      <c r="AL36" s="162"/>
      <c r="AM36" s="14"/>
      <c r="AN36" s="161"/>
      <c r="AO36" s="162"/>
      <c r="AP36" s="14"/>
      <c r="AQ36" s="161"/>
      <c r="AR36" s="162"/>
      <c r="AS36" s="14"/>
      <c r="AT36" s="161"/>
      <c r="AU36" s="162"/>
    </row>
    <row r="37" spans="2:47" ht="18" customHeight="1">
      <c r="B37" s="262"/>
      <c r="C37" s="192"/>
      <c r="D37" s="258"/>
      <c r="E37" s="258"/>
      <c r="F37" s="104"/>
      <c r="G37" s="259"/>
      <c r="H37" s="261"/>
      <c r="I37" s="122">
        <f>(I36/J36)*100</f>
        <v>93.609467455621299</v>
      </c>
      <c r="J37" s="122"/>
      <c r="K37" s="122"/>
      <c r="L37" s="122" t="e">
        <f>(L36/M36)*100</f>
        <v>#DIV/0!</v>
      </c>
      <c r="M37" s="122"/>
      <c r="N37" s="122"/>
      <c r="O37" s="122" t="e">
        <f>(O36/P36)*100</f>
        <v>#DIV/0!</v>
      </c>
      <c r="P37" s="122"/>
      <c r="Q37" s="122"/>
      <c r="R37" s="122" t="e">
        <f>(R36/S36)*100</f>
        <v>#DIV/0!</v>
      </c>
      <c r="S37" s="122"/>
      <c r="T37" s="122"/>
      <c r="U37" s="122" t="e">
        <f>(U36/V36)*100</f>
        <v>#DIV/0!</v>
      </c>
      <c r="V37" s="122"/>
      <c r="W37" s="122"/>
      <c r="X37" s="122" t="e">
        <f>(X36/Y36)*100</f>
        <v>#DIV/0!</v>
      </c>
      <c r="Y37" s="122"/>
      <c r="Z37" s="122"/>
      <c r="AA37" s="122" t="e">
        <f>(AA36/AB36)*100</f>
        <v>#DIV/0!</v>
      </c>
      <c r="AB37" s="122"/>
      <c r="AC37" s="122"/>
      <c r="AD37" s="122" t="e">
        <f>(AD36/AE36)*100</f>
        <v>#DIV/0!</v>
      </c>
      <c r="AE37" s="122"/>
      <c r="AF37" s="122"/>
      <c r="AG37" s="122" t="e">
        <f>(AG36/AH36)*100</f>
        <v>#DIV/0!</v>
      </c>
      <c r="AH37" s="122"/>
      <c r="AI37" s="122"/>
      <c r="AJ37" s="122" t="e">
        <f>(AJ36/AK36)*100</f>
        <v>#DIV/0!</v>
      </c>
      <c r="AK37" s="122"/>
      <c r="AL37" s="122"/>
      <c r="AM37" s="122" t="e">
        <f>(AM36/AN36)*100</f>
        <v>#DIV/0!</v>
      </c>
      <c r="AN37" s="122"/>
      <c r="AO37" s="122"/>
      <c r="AP37" s="122" t="e">
        <f>(AP36/AQ36)*100</f>
        <v>#DIV/0!</v>
      </c>
      <c r="AQ37" s="122"/>
      <c r="AR37" s="122"/>
      <c r="AS37" s="122" t="e">
        <f>(AS36/AT36)*100</f>
        <v>#DIV/0!</v>
      </c>
      <c r="AT37" s="122"/>
      <c r="AU37" s="122"/>
    </row>
    <row r="38" spans="2:47" ht="18" customHeight="1">
      <c r="B38" s="262"/>
      <c r="C38" s="191">
        <v>16</v>
      </c>
      <c r="D38" s="257" t="s">
        <v>420</v>
      </c>
      <c r="E38" s="257" t="s">
        <v>419</v>
      </c>
      <c r="F38" s="104"/>
      <c r="G38" s="218">
        <v>0.1</v>
      </c>
      <c r="H38" s="260" t="s">
        <v>38</v>
      </c>
      <c r="I38" s="14">
        <v>124</v>
      </c>
      <c r="J38" s="161">
        <v>419</v>
      </c>
      <c r="K38" s="162"/>
      <c r="L38" s="14"/>
      <c r="M38" s="161"/>
      <c r="N38" s="162"/>
      <c r="O38" s="14"/>
      <c r="P38" s="161"/>
      <c r="Q38" s="162"/>
      <c r="R38" s="14"/>
      <c r="S38" s="161"/>
      <c r="T38" s="162"/>
      <c r="U38" s="14"/>
      <c r="V38" s="161"/>
      <c r="W38" s="162"/>
      <c r="X38" s="14"/>
      <c r="Y38" s="161"/>
      <c r="Z38" s="162"/>
      <c r="AA38" s="14"/>
      <c r="AB38" s="161"/>
      <c r="AC38" s="162"/>
      <c r="AD38" s="14"/>
      <c r="AE38" s="161"/>
      <c r="AF38" s="162"/>
      <c r="AG38" s="14"/>
      <c r="AH38" s="161"/>
      <c r="AI38" s="162"/>
      <c r="AJ38" s="14"/>
      <c r="AK38" s="161"/>
      <c r="AL38" s="162"/>
      <c r="AM38" s="14"/>
      <c r="AN38" s="161"/>
      <c r="AO38" s="162"/>
      <c r="AP38" s="14"/>
      <c r="AQ38" s="161"/>
      <c r="AR38" s="162"/>
      <c r="AS38" s="14"/>
      <c r="AT38" s="161"/>
      <c r="AU38" s="162"/>
    </row>
    <row r="39" spans="2:47" ht="18" customHeight="1">
      <c r="B39" s="262"/>
      <c r="C39" s="192"/>
      <c r="D39" s="258"/>
      <c r="E39" s="258"/>
      <c r="F39" s="104"/>
      <c r="G39" s="259"/>
      <c r="H39" s="261"/>
      <c r="I39" s="122">
        <f>(I38/J38)*100</f>
        <v>29.594272076372313</v>
      </c>
      <c r="J39" s="122"/>
      <c r="K39" s="122"/>
      <c r="L39" s="122" t="e">
        <f>(L38/M38)*100</f>
        <v>#DIV/0!</v>
      </c>
      <c r="M39" s="122"/>
      <c r="N39" s="122"/>
      <c r="O39" s="122" t="e">
        <f>(O38/P38)*100</f>
        <v>#DIV/0!</v>
      </c>
      <c r="P39" s="122"/>
      <c r="Q39" s="122"/>
      <c r="R39" s="122" t="e">
        <f>(R38/S38)*100</f>
        <v>#DIV/0!</v>
      </c>
      <c r="S39" s="122"/>
      <c r="T39" s="122"/>
      <c r="U39" s="122" t="e">
        <f>(U38/V38)*100</f>
        <v>#DIV/0!</v>
      </c>
      <c r="V39" s="122"/>
      <c r="W39" s="122"/>
      <c r="X39" s="122" t="e">
        <f>(X38/Y38)*100</f>
        <v>#DIV/0!</v>
      </c>
      <c r="Y39" s="122"/>
      <c r="Z39" s="122"/>
      <c r="AA39" s="122" t="e">
        <f>(AA38/AB38)*100</f>
        <v>#DIV/0!</v>
      </c>
      <c r="AB39" s="122"/>
      <c r="AC39" s="122"/>
      <c r="AD39" s="122" t="e">
        <f>(AD38/AE38)*100</f>
        <v>#DIV/0!</v>
      </c>
      <c r="AE39" s="122"/>
      <c r="AF39" s="122"/>
      <c r="AG39" s="122" t="e">
        <f>(AG38/AH38)*100</f>
        <v>#DIV/0!</v>
      </c>
      <c r="AH39" s="122"/>
      <c r="AI39" s="122"/>
      <c r="AJ39" s="122" t="e">
        <f>(AJ38/AK38)*100</f>
        <v>#DIV/0!</v>
      </c>
      <c r="AK39" s="122"/>
      <c r="AL39" s="122"/>
      <c r="AM39" s="122" t="e">
        <f>(AM38/AN38)*100</f>
        <v>#DIV/0!</v>
      </c>
      <c r="AN39" s="122"/>
      <c r="AO39" s="122"/>
      <c r="AP39" s="122" t="e">
        <f>(AP38/AQ38)*100</f>
        <v>#DIV/0!</v>
      </c>
      <c r="AQ39" s="122"/>
      <c r="AR39" s="122"/>
      <c r="AS39" s="122" t="e">
        <f>(AS38/AT38)*100</f>
        <v>#DIV/0!</v>
      </c>
      <c r="AT39" s="122"/>
      <c r="AU39" s="122"/>
    </row>
    <row r="40" spans="2:47" ht="18" customHeight="1">
      <c r="B40" s="262"/>
      <c r="C40" s="191">
        <v>17</v>
      </c>
      <c r="D40" s="257" t="s">
        <v>421</v>
      </c>
      <c r="E40" s="257" t="s">
        <v>422</v>
      </c>
      <c r="F40" s="104"/>
      <c r="G40" s="218">
        <v>0.1</v>
      </c>
      <c r="H40" s="260" t="s">
        <v>38</v>
      </c>
      <c r="I40" s="14">
        <v>585</v>
      </c>
      <c r="J40" s="161">
        <v>3806</v>
      </c>
      <c r="K40" s="162"/>
      <c r="L40" s="14"/>
      <c r="M40" s="161"/>
      <c r="N40" s="162"/>
      <c r="O40" s="14"/>
      <c r="P40" s="161"/>
      <c r="Q40" s="162"/>
      <c r="R40" s="14"/>
      <c r="S40" s="161"/>
      <c r="T40" s="162"/>
      <c r="U40" s="14"/>
      <c r="V40" s="161"/>
      <c r="W40" s="162"/>
      <c r="X40" s="14"/>
      <c r="Y40" s="161"/>
      <c r="Z40" s="162"/>
      <c r="AA40" s="14"/>
      <c r="AB40" s="161"/>
      <c r="AC40" s="162"/>
      <c r="AD40" s="14"/>
      <c r="AE40" s="161"/>
      <c r="AF40" s="162"/>
      <c r="AG40" s="14"/>
      <c r="AH40" s="161"/>
      <c r="AI40" s="162"/>
      <c r="AJ40" s="14"/>
      <c r="AK40" s="161"/>
      <c r="AL40" s="162"/>
      <c r="AM40" s="14"/>
      <c r="AN40" s="161"/>
      <c r="AO40" s="162"/>
      <c r="AP40" s="14"/>
      <c r="AQ40" s="161"/>
      <c r="AR40" s="162"/>
      <c r="AS40" s="14"/>
      <c r="AT40" s="161"/>
      <c r="AU40" s="162"/>
    </row>
    <row r="41" spans="2:47" ht="18" customHeight="1">
      <c r="B41" s="262"/>
      <c r="C41" s="192"/>
      <c r="D41" s="258"/>
      <c r="E41" s="258"/>
      <c r="F41" s="104"/>
      <c r="G41" s="259"/>
      <c r="H41" s="261"/>
      <c r="I41" s="122">
        <f>(I40/J40)*100</f>
        <v>15.370467682606412</v>
      </c>
      <c r="J41" s="122"/>
      <c r="K41" s="122"/>
      <c r="L41" s="122" t="e">
        <f>(L40/M40)*100</f>
        <v>#DIV/0!</v>
      </c>
      <c r="M41" s="122"/>
      <c r="N41" s="122"/>
      <c r="O41" s="122" t="e">
        <f>(O40/P40)*100</f>
        <v>#DIV/0!</v>
      </c>
      <c r="P41" s="122"/>
      <c r="Q41" s="122"/>
      <c r="R41" s="122" t="e">
        <f>(R40/S40)*100</f>
        <v>#DIV/0!</v>
      </c>
      <c r="S41" s="122"/>
      <c r="T41" s="122"/>
      <c r="U41" s="122" t="e">
        <f>(U40/V40)*100</f>
        <v>#DIV/0!</v>
      </c>
      <c r="V41" s="122"/>
      <c r="W41" s="122"/>
      <c r="X41" s="122" t="e">
        <f>(X40/Y40)*100</f>
        <v>#DIV/0!</v>
      </c>
      <c r="Y41" s="122"/>
      <c r="Z41" s="122"/>
      <c r="AA41" s="122" t="e">
        <f>(AA40/AB40)*100</f>
        <v>#DIV/0!</v>
      </c>
      <c r="AB41" s="122"/>
      <c r="AC41" s="122"/>
      <c r="AD41" s="122" t="e">
        <f>(AD40/AE40)*100</f>
        <v>#DIV/0!</v>
      </c>
      <c r="AE41" s="122"/>
      <c r="AF41" s="122"/>
      <c r="AG41" s="122" t="e">
        <f>(AG40/AH40)*100</f>
        <v>#DIV/0!</v>
      </c>
      <c r="AH41" s="122"/>
      <c r="AI41" s="122"/>
      <c r="AJ41" s="122" t="e">
        <f>(AJ40/AK40)*100</f>
        <v>#DIV/0!</v>
      </c>
      <c r="AK41" s="122"/>
      <c r="AL41" s="122"/>
      <c r="AM41" s="122" t="e">
        <f>(AM40/AN40)*100</f>
        <v>#DIV/0!</v>
      </c>
      <c r="AN41" s="122"/>
      <c r="AO41" s="122"/>
      <c r="AP41" s="122" t="e">
        <f>(AP40/AQ40)*100</f>
        <v>#DIV/0!</v>
      </c>
      <c r="AQ41" s="122"/>
      <c r="AR41" s="122"/>
      <c r="AS41" s="122" t="e">
        <f>(AS40/AT40)*100</f>
        <v>#DIV/0!</v>
      </c>
      <c r="AT41" s="122"/>
      <c r="AU41" s="122"/>
    </row>
    <row r="42" spans="2:47" ht="18" customHeight="1">
      <c r="B42" s="262"/>
      <c r="C42" s="116">
        <v>18</v>
      </c>
      <c r="D42" s="104" t="s">
        <v>59</v>
      </c>
      <c r="E42" s="104" t="s">
        <v>60</v>
      </c>
      <c r="F42" s="104"/>
      <c r="G42" s="78">
        <v>1</v>
      </c>
      <c r="H42" s="190" t="s">
        <v>38</v>
      </c>
      <c r="I42" s="14">
        <v>582</v>
      </c>
      <c r="J42" s="161">
        <v>582</v>
      </c>
      <c r="K42" s="162"/>
      <c r="L42" s="14">
        <v>756</v>
      </c>
      <c r="M42" s="161">
        <v>756</v>
      </c>
      <c r="N42" s="162"/>
      <c r="O42" s="14"/>
      <c r="P42" s="161"/>
      <c r="Q42" s="162"/>
      <c r="R42" s="14"/>
      <c r="S42" s="161"/>
      <c r="T42" s="162"/>
      <c r="U42" s="14"/>
      <c r="V42" s="161"/>
      <c r="W42" s="162"/>
      <c r="X42" s="14"/>
      <c r="Y42" s="161"/>
      <c r="Z42" s="162"/>
      <c r="AA42" s="14"/>
      <c r="AB42" s="161"/>
      <c r="AC42" s="162"/>
      <c r="AD42" s="14"/>
      <c r="AE42" s="161"/>
      <c r="AF42" s="162"/>
      <c r="AG42" s="14"/>
      <c r="AH42" s="161"/>
      <c r="AI42" s="162"/>
      <c r="AJ42" s="14"/>
      <c r="AK42" s="161"/>
      <c r="AL42" s="162"/>
      <c r="AM42" s="14"/>
      <c r="AN42" s="161"/>
      <c r="AO42" s="162"/>
      <c r="AP42" s="14"/>
      <c r="AQ42" s="161"/>
      <c r="AR42" s="162"/>
      <c r="AS42" s="14"/>
      <c r="AT42" s="161"/>
      <c r="AU42" s="162"/>
    </row>
    <row r="43" spans="2:47" ht="18" customHeight="1">
      <c r="B43" s="262"/>
      <c r="C43" s="116"/>
      <c r="D43" s="104"/>
      <c r="E43" s="104"/>
      <c r="F43" s="104"/>
      <c r="G43" s="73"/>
      <c r="H43" s="190"/>
      <c r="I43" s="122">
        <f>(I42/J42)*100</f>
        <v>100</v>
      </c>
      <c r="J43" s="122"/>
      <c r="K43" s="122"/>
      <c r="L43" s="122">
        <f>(L42/M42)*100</f>
        <v>100</v>
      </c>
      <c r="M43" s="122"/>
      <c r="N43" s="122"/>
      <c r="O43" s="122" t="e">
        <f>(O42/P42)*100</f>
        <v>#DIV/0!</v>
      </c>
      <c r="P43" s="122"/>
      <c r="Q43" s="122"/>
      <c r="R43" s="122" t="e">
        <f>(R42/S42)*100</f>
        <v>#DIV/0!</v>
      </c>
      <c r="S43" s="122"/>
      <c r="T43" s="122"/>
      <c r="U43" s="122" t="e">
        <f>(U42/V42)*100</f>
        <v>#DIV/0!</v>
      </c>
      <c r="V43" s="122"/>
      <c r="W43" s="122"/>
      <c r="X43" s="122" t="e">
        <f>(X42/Y42)*100</f>
        <v>#DIV/0!</v>
      </c>
      <c r="Y43" s="122"/>
      <c r="Z43" s="122"/>
      <c r="AA43" s="122" t="e">
        <f>(AA42/AB42)*100</f>
        <v>#DIV/0!</v>
      </c>
      <c r="AB43" s="122"/>
      <c r="AC43" s="122"/>
      <c r="AD43" s="122" t="e">
        <f>(AD42/AE42)*100</f>
        <v>#DIV/0!</v>
      </c>
      <c r="AE43" s="122"/>
      <c r="AF43" s="122"/>
      <c r="AG43" s="122" t="e">
        <f>(AG42/AH42)*100</f>
        <v>#DIV/0!</v>
      </c>
      <c r="AH43" s="122"/>
      <c r="AI43" s="122"/>
      <c r="AJ43" s="122" t="e">
        <f>(AJ42/AK42)*100</f>
        <v>#DIV/0!</v>
      </c>
      <c r="AK43" s="122"/>
      <c r="AL43" s="122"/>
      <c r="AM43" s="122" t="e">
        <f>(AM42/AN42)*100</f>
        <v>#DIV/0!</v>
      </c>
      <c r="AN43" s="122"/>
      <c r="AO43" s="122"/>
      <c r="AP43" s="122" t="e">
        <f>(AP42/AQ42)*100</f>
        <v>#DIV/0!</v>
      </c>
      <c r="AQ43" s="122"/>
      <c r="AR43" s="122"/>
      <c r="AS43" s="122" t="e">
        <f>(AS42/AT42)*100</f>
        <v>#DIV/0!</v>
      </c>
      <c r="AT43" s="122"/>
      <c r="AU43" s="122"/>
    </row>
    <row r="44" spans="2:47" ht="18" customHeight="1">
      <c r="B44" s="262"/>
      <c r="C44" s="116">
        <v>19</v>
      </c>
      <c r="D44" s="253" t="s">
        <v>61</v>
      </c>
      <c r="E44" s="253" t="s">
        <v>62</v>
      </c>
      <c r="F44" s="104"/>
      <c r="G44" s="255">
        <v>0.95</v>
      </c>
      <c r="H44" s="221" t="s">
        <v>38</v>
      </c>
      <c r="I44" s="14">
        <v>23</v>
      </c>
      <c r="J44" s="161">
        <v>23</v>
      </c>
      <c r="K44" s="162"/>
      <c r="L44" s="14">
        <v>27</v>
      </c>
      <c r="M44" s="161">
        <v>27</v>
      </c>
      <c r="N44" s="162"/>
      <c r="O44" s="14"/>
      <c r="P44" s="161"/>
      <c r="Q44" s="162"/>
      <c r="R44" s="14"/>
      <c r="S44" s="161"/>
      <c r="T44" s="162"/>
      <c r="U44" s="14"/>
      <c r="V44" s="161"/>
      <c r="W44" s="162"/>
      <c r="X44" s="14"/>
      <c r="Y44" s="161"/>
      <c r="Z44" s="162"/>
      <c r="AA44" s="14"/>
      <c r="AB44" s="161"/>
      <c r="AC44" s="162"/>
      <c r="AD44" s="14"/>
      <c r="AE44" s="161"/>
      <c r="AF44" s="162"/>
      <c r="AG44" s="14"/>
      <c r="AH44" s="161"/>
      <c r="AI44" s="162"/>
      <c r="AJ44" s="14"/>
      <c r="AK44" s="161"/>
      <c r="AL44" s="162"/>
      <c r="AM44" s="14"/>
      <c r="AN44" s="161"/>
      <c r="AO44" s="162"/>
      <c r="AP44" s="14"/>
      <c r="AQ44" s="161"/>
      <c r="AR44" s="162"/>
      <c r="AS44" s="14"/>
      <c r="AT44" s="161"/>
      <c r="AU44" s="162"/>
    </row>
    <row r="45" spans="2:47" ht="18" customHeight="1" thickBot="1">
      <c r="B45" s="262"/>
      <c r="C45" s="116"/>
      <c r="D45" s="254"/>
      <c r="E45" s="254"/>
      <c r="F45" s="104"/>
      <c r="G45" s="256"/>
      <c r="H45" s="221"/>
      <c r="I45" s="122">
        <f>(I44/J44)*100</f>
        <v>100</v>
      </c>
      <c r="J45" s="122"/>
      <c r="K45" s="122"/>
      <c r="L45" s="122">
        <f>(L44/M44)*100</f>
        <v>100</v>
      </c>
      <c r="M45" s="122"/>
      <c r="N45" s="122"/>
      <c r="O45" s="122" t="e">
        <f>(O44/P44)*100</f>
        <v>#DIV/0!</v>
      </c>
      <c r="P45" s="122"/>
      <c r="Q45" s="122"/>
      <c r="R45" s="122" t="e">
        <f>(R44/S44)*100</f>
        <v>#DIV/0!</v>
      </c>
      <c r="S45" s="122"/>
      <c r="T45" s="122"/>
      <c r="U45" s="122" t="e">
        <f>(U44/V44)*100</f>
        <v>#DIV/0!</v>
      </c>
      <c r="V45" s="122"/>
      <c r="W45" s="122"/>
      <c r="X45" s="122" t="e">
        <f>(X44/Y44)*100</f>
        <v>#DIV/0!</v>
      </c>
      <c r="Y45" s="122"/>
      <c r="Z45" s="122"/>
      <c r="AA45" s="122" t="e">
        <f>(AA44/AB44)*100</f>
        <v>#DIV/0!</v>
      </c>
      <c r="AB45" s="122"/>
      <c r="AC45" s="122"/>
      <c r="AD45" s="122" t="e">
        <f>(AD44/AE44)*100</f>
        <v>#DIV/0!</v>
      </c>
      <c r="AE45" s="122"/>
      <c r="AF45" s="122"/>
      <c r="AG45" s="122" t="e">
        <f>(AG44/AH44)*100</f>
        <v>#DIV/0!</v>
      </c>
      <c r="AH45" s="122"/>
      <c r="AI45" s="122"/>
      <c r="AJ45" s="122" t="e">
        <f>(AJ44/AK44)*100</f>
        <v>#DIV/0!</v>
      </c>
      <c r="AK45" s="122"/>
      <c r="AL45" s="122"/>
      <c r="AM45" s="122" t="e">
        <f>(AM44/AN44)*100</f>
        <v>#DIV/0!</v>
      </c>
      <c r="AN45" s="122"/>
      <c r="AO45" s="122"/>
      <c r="AP45" s="122" t="e">
        <f>(AP44/AQ44)*100</f>
        <v>#DIV/0!</v>
      </c>
      <c r="AQ45" s="122"/>
      <c r="AR45" s="122"/>
      <c r="AS45" s="122" t="e">
        <f>(AS44/AT44)*100</f>
        <v>#DIV/0!</v>
      </c>
      <c r="AT45" s="122"/>
      <c r="AU45" s="122"/>
    </row>
    <row r="46" spans="2:47" ht="18" customHeight="1">
      <c r="B46" s="250" t="s">
        <v>65</v>
      </c>
      <c r="C46" s="116">
        <v>20</v>
      </c>
      <c r="D46" s="104" t="s">
        <v>66</v>
      </c>
      <c r="E46" s="104" t="s">
        <v>67</v>
      </c>
      <c r="F46" s="229" t="s">
        <v>342</v>
      </c>
      <c r="G46" s="113"/>
      <c r="H46" s="190" t="s">
        <v>38</v>
      </c>
      <c r="I46" s="14">
        <v>3654</v>
      </c>
      <c r="J46" s="161">
        <v>3806</v>
      </c>
      <c r="K46" s="162"/>
      <c r="L46" s="14">
        <v>4423</v>
      </c>
      <c r="M46" s="161">
        <v>4560</v>
      </c>
      <c r="N46" s="162"/>
      <c r="O46" s="14"/>
      <c r="P46" s="161"/>
      <c r="Q46" s="162"/>
      <c r="R46" s="14"/>
      <c r="S46" s="161"/>
      <c r="T46" s="162"/>
      <c r="U46" s="14"/>
      <c r="V46" s="161"/>
      <c r="W46" s="162"/>
      <c r="X46" s="14"/>
      <c r="Y46" s="161"/>
      <c r="Z46" s="162"/>
      <c r="AA46" s="14"/>
      <c r="AB46" s="161"/>
      <c r="AC46" s="162"/>
      <c r="AD46" s="14"/>
      <c r="AE46" s="161"/>
      <c r="AF46" s="162"/>
      <c r="AG46" s="14"/>
      <c r="AH46" s="161"/>
      <c r="AI46" s="162"/>
      <c r="AJ46" s="14"/>
      <c r="AK46" s="161"/>
      <c r="AL46" s="162"/>
      <c r="AM46" s="14"/>
      <c r="AN46" s="161"/>
      <c r="AO46" s="162"/>
      <c r="AP46" s="14"/>
      <c r="AQ46" s="161"/>
      <c r="AR46" s="162"/>
      <c r="AS46" s="14"/>
      <c r="AT46" s="161"/>
      <c r="AU46" s="162"/>
    </row>
    <row r="47" spans="2:47" ht="18" customHeight="1">
      <c r="B47" s="251"/>
      <c r="C47" s="116"/>
      <c r="D47" s="104"/>
      <c r="E47" s="104"/>
      <c r="F47" s="104"/>
      <c r="G47" s="113"/>
      <c r="H47" s="190"/>
      <c r="I47" s="122">
        <f>(I46/J46)*100</f>
        <v>96.006305832895436</v>
      </c>
      <c r="J47" s="122"/>
      <c r="K47" s="122"/>
      <c r="L47" s="122">
        <f>(L46/M46)*100</f>
        <v>96.995614035087712</v>
      </c>
      <c r="M47" s="122"/>
      <c r="N47" s="122"/>
      <c r="O47" s="122" t="e">
        <f>(O46/P46)*100</f>
        <v>#DIV/0!</v>
      </c>
      <c r="P47" s="122"/>
      <c r="Q47" s="122"/>
      <c r="R47" s="122" t="e">
        <f>(R46/S46)*100</f>
        <v>#DIV/0!</v>
      </c>
      <c r="S47" s="122"/>
      <c r="T47" s="122"/>
      <c r="U47" s="122" t="e">
        <f>(U46/V46)*100</f>
        <v>#DIV/0!</v>
      </c>
      <c r="V47" s="122"/>
      <c r="W47" s="122"/>
      <c r="X47" s="122" t="e">
        <f>(X46/Y46)*100</f>
        <v>#DIV/0!</v>
      </c>
      <c r="Y47" s="122"/>
      <c r="Z47" s="122"/>
      <c r="AA47" s="122" t="e">
        <f>(AA46/AB46)*100</f>
        <v>#DIV/0!</v>
      </c>
      <c r="AB47" s="122"/>
      <c r="AC47" s="122"/>
      <c r="AD47" s="122" t="e">
        <f>(AD46/AE46)*100</f>
        <v>#DIV/0!</v>
      </c>
      <c r="AE47" s="122"/>
      <c r="AF47" s="122"/>
      <c r="AG47" s="122" t="e">
        <f>(AG46/AH46)*100</f>
        <v>#DIV/0!</v>
      </c>
      <c r="AH47" s="122"/>
      <c r="AI47" s="122"/>
      <c r="AJ47" s="122" t="e">
        <f>(AJ46/AK46)*100</f>
        <v>#DIV/0!</v>
      </c>
      <c r="AK47" s="122"/>
      <c r="AL47" s="122"/>
      <c r="AM47" s="122" t="e">
        <f>(AM46/AN46)*100</f>
        <v>#DIV/0!</v>
      </c>
      <c r="AN47" s="122"/>
      <c r="AO47" s="122"/>
      <c r="AP47" s="122" t="e">
        <f>(AP46/AQ46)*100</f>
        <v>#DIV/0!</v>
      </c>
      <c r="AQ47" s="122"/>
      <c r="AR47" s="122"/>
      <c r="AS47" s="122" t="e">
        <f>(AS46/AT46)*100</f>
        <v>#DIV/0!</v>
      </c>
      <c r="AT47" s="122"/>
      <c r="AU47" s="122"/>
    </row>
    <row r="48" spans="2:47" ht="18" customHeight="1">
      <c r="B48" s="251"/>
      <c r="C48" s="116">
        <v>21</v>
      </c>
      <c r="D48" s="104" t="s">
        <v>68</v>
      </c>
      <c r="E48" s="104" t="s">
        <v>427</v>
      </c>
      <c r="F48" s="104" t="s">
        <v>343</v>
      </c>
      <c r="G48" s="78">
        <v>0.8</v>
      </c>
      <c r="H48" s="190" t="s">
        <v>28</v>
      </c>
      <c r="I48" s="14">
        <v>3463</v>
      </c>
      <c r="J48" s="161">
        <v>3806</v>
      </c>
      <c r="K48" s="162"/>
      <c r="L48" s="14">
        <v>3463</v>
      </c>
      <c r="M48" s="161">
        <v>4560</v>
      </c>
      <c r="N48" s="162"/>
      <c r="O48" s="14"/>
      <c r="P48" s="161"/>
      <c r="Q48" s="162"/>
      <c r="R48" s="14"/>
      <c r="S48" s="161"/>
      <c r="T48" s="162"/>
      <c r="U48" s="14"/>
      <c r="V48" s="161"/>
      <c r="W48" s="162"/>
      <c r="X48" s="14"/>
      <c r="Y48" s="161"/>
      <c r="Z48" s="162"/>
      <c r="AA48" s="14"/>
      <c r="AB48" s="161"/>
      <c r="AC48" s="162"/>
      <c r="AD48" s="14"/>
      <c r="AE48" s="161"/>
      <c r="AF48" s="162"/>
      <c r="AG48" s="14"/>
      <c r="AH48" s="161"/>
      <c r="AI48" s="162"/>
      <c r="AJ48" s="14"/>
      <c r="AK48" s="161"/>
      <c r="AL48" s="162"/>
      <c r="AM48" s="14"/>
      <c r="AN48" s="161"/>
      <c r="AO48" s="162"/>
      <c r="AP48" s="14"/>
      <c r="AQ48" s="161"/>
      <c r="AR48" s="162"/>
      <c r="AS48" s="14"/>
      <c r="AT48" s="161"/>
      <c r="AU48" s="162"/>
    </row>
    <row r="49" spans="2:47" ht="18" customHeight="1">
      <c r="B49" s="251"/>
      <c r="C49" s="116"/>
      <c r="D49" s="104"/>
      <c r="E49" s="104"/>
      <c r="F49" s="104"/>
      <c r="G49" s="73"/>
      <c r="H49" s="190"/>
      <c r="I49" s="122">
        <f>(I48/J48)*100</f>
        <v>90.987913820283765</v>
      </c>
      <c r="J49" s="122"/>
      <c r="K49" s="122"/>
      <c r="L49" s="122">
        <f>(L48/M48)*100</f>
        <v>75.942982456140356</v>
      </c>
      <c r="M49" s="122"/>
      <c r="N49" s="122"/>
      <c r="O49" s="122" t="e">
        <f>(O48/P48)*100</f>
        <v>#DIV/0!</v>
      </c>
      <c r="P49" s="122"/>
      <c r="Q49" s="122"/>
      <c r="R49" s="122" t="e">
        <f>(R48/S48)*100</f>
        <v>#DIV/0!</v>
      </c>
      <c r="S49" s="122"/>
      <c r="T49" s="122"/>
      <c r="U49" s="122" t="e">
        <f>(U48/V48)*100</f>
        <v>#DIV/0!</v>
      </c>
      <c r="V49" s="122"/>
      <c r="W49" s="122"/>
      <c r="X49" s="122" t="e">
        <f>(X48/Y48)*100</f>
        <v>#DIV/0!</v>
      </c>
      <c r="Y49" s="122"/>
      <c r="Z49" s="122"/>
      <c r="AA49" s="122" t="e">
        <f>(AA48/AB48)*100</f>
        <v>#DIV/0!</v>
      </c>
      <c r="AB49" s="122"/>
      <c r="AC49" s="122"/>
      <c r="AD49" s="122" t="e">
        <f>(AD48/AE48)*100</f>
        <v>#DIV/0!</v>
      </c>
      <c r="AE49" s="122"/>
      <c r="AF49" s="122"/>
      <c r="AG49" s="122" t="e">
        <f>(AG48/AH48)*100</f>
        <v>#DIV/0!</v>
      </c>
      <c r="AH49" s="122"/>
      <c r="AI49" s="122"/>
      <c r="AJ49" s="122" t="e">
        <f>(AJ48/AK48)*100</f>
        <v>#DIV/0!</v>
      </c>
      <c r="AK49" s="122"/>
      <c r="AL49" s="122"/>
      <c r="AM49" s="122" t="e">
        <f>(AM48/AN48)*100</f>
        <v>#DIV/0!</v>
      </c>
      <c r="AN49" s="122"/>
      <c r="AO49" s="122"/>
      <c r="AP49" s="122" t="e">
        <f>(AP48/AQ48)*100</f>
        <v>#DIV/0!</v>
      </c>
      <c r="AQ49" s="122"/>
      <c r="AR49" s="122"/>
      <c r="AS49" s="122" t="e">
        <f>(AS48/AT48)*100</f>
        <v>#DIV/0!</v>
      </c>
      <c r="AT49" s="122"/>
      <c r="AU49" s="122"/>
    </row>
    <row r="50" spans="2:47" ht="18" customHeight="1">
      <c r="B50" s="251"/>
      <c r="C50" s="116">
        <v>22</v>
      </c>
      <c r="D50" s="104" t="s">
        <v>73</v>
      </c>
      <c r="E50" s="110" t="s">
        <v>74</v>
      </c>
      <c r="F50" s="110" t="s">
        <v>344</v>
      </c>
      <c r="G50" s="252"/>
      <c r="H50" s="190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>
      <c r="B51" s="251"/>
      <c r="C51" s="116"/>
      <c r="D51" s="104"/>
      <c r="E51" s="110"/>
      <c r="F51" s="110"/>
      <c r="G51" s="252"/>
      <c r="H51" s="190"/>
      <c r="I51" s="122">
        <f>I50/(J50*K50)</f>
        <v>10.068783068783068</v>
      </c>
      <c r="J51" s="122"/>
      <c r="K51" s="122"/>
      <c r="L51" s="122">
        <f>L50/(M50*N50)</f>
        <v>12.063492063492063</v>
      </c>
      <c r="M51" s="122"/>
      <c r="N51" s="122"/>
      <c r="O51" s="122" t="e">
        <f>O50/(P50*Q50)</f>
        <v>#DIV/0!</v>
      </c>
      <c r="P51" s="122"/>
      <c r="Q51" s="122"/>
      <c r="R51" s="122" t="e">
        <f>R50/(S50*T50)</f>
        <v>#DIV/0!</v>
      </c>
      <c r="S51" s="122"/>
      <c r="T51" s="122"/>
      <c r="U51" s="122" t="e">
        <f>U50/(V50*W50)</f>
        <v>#DIV/0!</v>
      </c>
      <c r="V51" s="122"/>
      <c r="W51" s="122"/>
      <c r="X51" s="122" t="e">
        <f>X50/(Y50*Z50)</f>
        <v>#DIV/0!</v>
      </c>
      <c r="Y51" s="122"/>
      <c r="Z51" s="122"/>
      <c r="AA51" s="122" t="e">
        <f>AA50/(AB50*AC50)</f>
        <v>#DIV/0!</v>
      </c>
      <c r="AB51" s="122"/>
      <c r="AC51" s="122"/>
      <c r="AD51" s="122" t="e">
        <f>AD50/(AE50*AF50)</f>
        <v>#DIV/0!</v>
      </c>
      <c r="AE51" s="122"/>
      <c r="AF51" s="122"/>
      <c r="AG51" s="122" t="e">
        <f>AG50/(AH50*AI50)</f>
        <v>#DIV/0!</v>
      </c>
      <c r="AH51" s="122"/>
      <c r="AI51" s="122"/>
      <c r="AJ51" s="122" t="e">
        <f>AJ50/(AK50*AL50)</f>
        <v>#DIV/0!</v>
      </c>
      <c r="AK51" s="122"/>
      <c r="AL51" s="122"/>
      <c r="AM51" s="122" t="e">
        <f>AM50/(AN50*AO50)</f>
        <v>#DIV/0!</v>
      </c>
      <c r="AN51" s="122"/>
      <c r="AO51" s="122"/>
      <c r="AP51" s="122" t="e">
        <f>AP50/(AQ50*AR50)</f>
        <v>#DIV/0!</v>
      </c>
      <c r="AQ51" s="122"/>
      <c r="AR51" s="122"/>
      <c r="AS51" s="122" t="e">
        <f>AS50/(AT50*AU50)</f>
        <v>#DIV/0!</v>
      </c>
      <c r="AT51" s="122"/>
      <c r="AU51" s="122"/>
    </row>
    <row r="52" spans="2:47" ht="18" customHeight="1">
      <c r="B52" s="251"/>
      <c r="C52" s="116">
        <v>23</v>
      </c>
      <c r="D52" s="104" t="s">
        <v>79</v>
      </c>
      <c r="E52" s="110" t="s">
        <v>80</v>
      </c>
      <c r="F52" s="249" t="s">
        <v>345</v>
      </c>
      <c r="G52" s="121">
        <v>15</v>
      </c>
      <c r="H52" s="190" t="s">
        <v>38</v>
      </c>
      <c r="I52" s="176">
        <v>29</v>
      </c>
      <c r="J52" s="177"/>
      <c r="K52" s="178"/>
      <c r="L52" s="176"/>
      <c r="M52" s="177"/>
      <c r="N52" s="178"/>
      <c r="O52" s="176"/>
      <c r="P52" s="177"/>
      <c r="Q52" s="178"/>
      <c r="R52" s="176"/>
      <c r="S52" s="177"/>
      <c r="T52" s="178"/>
      <c r="U52" s="176"/>
      <c r="V52" s="177"/>
      <c r="W52" s="178"/>
      <c r="X52" s="176"/>
      <c r="Y52" s="177"/>
      <c r="Z52" s="178"/>
      <c r="AA52" s="176"/>
      <c r="AB52" s="177"/>
      <c r="AC52" s="178"/>
      <c r="AD52" s="176"/>
      <c r="AE52" s="177"/>
      <c r="AF52" s="178"/>
      <c r="AG52" s="176"/>
      <c r="AH52" s="177"/>
      <c r="AI52" s="178"/>
      <c r="AJ52" s="176"/>
      <c r="AK52" s="177"/>
      <c r="AL52" s="178"/>
      <c r="AM52" s="176"/>
      <c r="AN52" s="177"/>
      <c r="AO52" s="178"/>
      <c r="AP52" s="176"/>
      <c r="AQ52" s="177"/>
      <c r="AR52" s="178"/>
      <c r="AS52" s="176"/>
      <c r="AT52" s="177"/>
      <c r="AU52" s="178"/>
    </row>
    <row r="53" spans="2:47" ht="18" customHeight="1">
      <c r="B53" s="251"/>
      <c r="C53" s="116"/>
      <c r="D53" s="104"/>
      <c r="E53" s="110"/>
      <c r="F53" s="110"/>
      <c r="G53" s="121"/>
      <c r="H53" s="190"/>
      <c r="I53" s="179"/>
      <c r="J53" s="180"/>
      <c r="K53" s="181"/>
      <c r="L53" s="179"/>
      <c r="M53" s="180"/>
      <c r="N53" s="181"/>
      <c r="O53" s="179"/>
      <c r="P53" s="180"/>
      <c r="Q53" s="181"/>
      <c r="R53" s="179"/>
      <c r="S53" s="180"/>
      <c r="T53" s="181"/>
      <c r="U53" s="179"/>
      <c r="V53" s="180"/>
      <c r="W53" s="181"/>
      <c r="X53" s="179"/>
      <c r="Y53" s="180"/>
      <c r="Z53" s="181"/>
      <c r="AA53" s="179"/>
      <c r="AB53" s="180"/>
      <c r="AC53" s="181"/>
      <c r="AD53" s="179"/>
      <c r="AE53" s="180"/>
      <c r="AF53" s="181"/>
      <c r="AG53" s="179"/>
      <c r="AH53" s="180"/>
      <c r="AI53" s="181"/>
      <c r="AJ53" s="179"/>
      <c r="AK53" s="180"/>
      <c r="AL53" s="181"/>
      <c r="AM53" s="179"/>
      <c r="AN53" s="180"/>
      <c r="AO53" s="181"/>
      <c r="AP53" s="179"/>
      <c r="AQ53" s="180"/>
      <c r="AR53" s="181"/>
      <c r="AS53" s="179"/>
      <c r="AT53" s="180"/>
      <c r="AU53" s="181"/>
    </row>
    <row r="54" spans="2:47" ht="18" customHeight="1">
      <c r="B54" s="251"/>
      <c r="C54" s="116">
        <v>24</v>
      </c>
      <c r="D54" s="104" t="s">
        <v>300</v>
      </c>
      <c r="E54" s="104" t="s">
        <v>82</v>
      </c>
      <c r="F54" s="104" t="s">
        <v>346</v>
      </c>
      <c r="G54" s="78">
        <v>0.85</v>
      </c>
      <c r="H54" s="190" t="s">
        <v>28</v>
      </c>
      <c r="I54" s="14">
        <v>3806</v>
      </c>
      <c r="J54" s="161">
        <v>4956</v>
      </c>
      <c r="K54" s="162"/>
      <c r="L54" s="14">
        <v>4560</v>
      </c>
      <c r="M54" s="161">
        <v>5520</v>
      </c>
      <c r="N54" s="162"/>
      <c r="O54" s="14"/>
      <c r="P54" s="161"/>
      <c r="Q54" s="162"/>
      <c r="R54" s="14"/>
      <c r="S54" s="161"/>
      <c r="T54" s="162"/>
      <c r="U54" s="14"/>
      <c r="V54" s="161"/>
      <c r="W54" s="162"/>
      <c r="X54" s="14"/>
      <c r="Y54" s="161"/>
      <c r="Z54" s="162"/>
      <c r="AA54" s="14"/>
      <c r="AB54" s="161"/>
      <c r="AC54" s="162"/>
      <c r="AD54" s="14"/>
      <c r="AE54" s="161"/>
      <c r="AF54" s="162"/>
      <c r="AG54" s="14"/>
      <c r="AH54" s="161"/>
      <c r="AI54" s="162"/>
      <c r="AJ54" s="14"/>
      <c r="AK54" s="161"/>
      <c r="AL54" s="162"/>
      <c r="AM54" s="14"/>
      <c r="AN54" s="161"/>
      <c r="AO54" s="162"/>
      <c r="AP54" s="14"/>
      <c r="AQ54" s="161"/>
      <c r="AR54" s="162"/>
      <c r="AS54" s="14"/>
      <c r="AT54" s="161"/>
      <c r="AU54" s="162"/>
    </row>
    <row r="55" spans="2:47" ht="18" customHeight="1">
      <c r="B55" s="251"/>
      <c r="C55" s="116"/>
      <c r="D55" s="104"/>
      <c r="E55" s="104"/>
      <c r="F55" s="104"/>
      <c r="G55" s="73"/>
      <c r="H55" s="190"/>
      <c r="I55" s="122">
        <f>(I54/J54)*100</f>
        <v>76.795803066989507</v>
      </c>
      <c r="J55" s="122"/>
      <c r="K55" s="122"/>
      <c r="L55" s="122">
        <f>(L54/M54)*100</f>
        <v>82.608695652173907</v>
      </c>
      <c r="M55" s="122"/>
      <c r="N55" s="122"/>
      <c r="O55" s="122" t="e">
        <f>(O54/P54)*100</f>
        <v>#DIV/0!</v>
      </c>
      <c r="P55" s="122"/>
      <c r="Q55" s="122"/>
      <c r="R55" s="122" t="e">
        <f>(R54/S54)*100</f>
        <v>#DIV/0!</v>
      </c>
      <c r="S55" s="122"/>
      <c r="T55" s="122"/>
      <c r="U55" s="122" t="e">
        <f>(U54/V54)*100</f>
        <v>#DIV/0!</v>
      </c>
      <c r="V55" s="122"/>
      <c r="W55" s="122"/>
      <c r="X55" s="122" t="e">
        <f>(X54/Y54)*100</f>
        <v>#DIV/0!</v>
      </c>
      <c r="Y55" s="122"/>
      <c r="Z55" s="122"/>
      <c r="AA55" s="122" t="e">
        <f>(AA54/AB54)*100</f>
        <v>#DIV/0!</v>
      </c>
      <c r="AB55" s="122"/>
      <c r="AC55" s="122"/>
      <c r="AD55" s="122" t="e">
        <f>(AD54/AE54)*100</f>
        <v>#DIV/0!</v>
      </c>
      <c r="AE55" s="122"/>
      <c r="AF55" s="122"/>
      <c r="AG55" s="122" t="e">
        <f>(AG54/AH54)*100</f>
        <v>#DIV/0!</v>
      </c>
      <c r="AH55" s="122"/>
      <c r="AI55" s="122"/>
      <c r="AJ55" s="122" t="e">
        <f>(AJ54/AK54)*100</f>
        <v>#DIV/0!</v>
      </c>
      <c r="AK55" s="122"/>
      <c r="AL55" s="122"/>
      <c r="AM55" s="122" t="e">
        <f>(AM54/AN54)*100</f>
        <v>#DIV/0!</v>
      </c>
      <c r="AN55" s="122"/>
      <c r="AO55" s="122"/>
      <c r="AP55" s="122" t="e">
        <f>(AP54/AQ54)*100</f>
        <v>#DIV/0!</v>
      </c>
      <c r="AQ55" s="122"/>
      <c r="AR55" s="122"/>
      <c r="AS55" s="122" t="e">
        <f>(AS54/AT54)*100</f>
        <v>#DIV/0!</v>
      </c>
      <c r="AT55" s="122"/>
      <c r="AU55" s="122"/>
    </row>
    <row r="56" spans="2:47" ht="18" customHeight="1">
      <c r="B56" s="251"/>
      <c r="C56" s="116">
        <v>25</v>
      </c>
      <c r="D56" s="110" t="s">
        <v>83</v>
      </c>
      <c r="E56" s="110" t="s">
        <v>84</v>
      </c>
      <c r="F56" s="110" t="s">
        <v>347</v>
      </c>
      <c r="G56" s="73" t="s">
        <v>72</v>
      </c>
      <c r="H56" s="221" t="s">
        <v>38</v>
      </c>
      <c r="I56" s="14">
        <v>36</v>
      </c>
      <c r="J56" s="161">
        <v>906</v>
      </c>
      <c r="K56" s="162"/>
      <c r="L56" s="14">
        <v>39</v>
      </c>
      <c r="M56" s="161">
        <v>2355</v>
      </c>
      <c r="N56" s="162"/>
      <c r="O56" s="14"/>
      <c r="P56" s="161"/>
      <c r="Q56" s="162"/>
      <c r="R56" s="14"/>
      <c r="S56" s="161"/>
      <c r="T56" s="162"/>
      <c r="U56" s="14"/>
      <c r="V56" s="161"/>
      <c r="W56" s="162"/>
      <c r="X56" s="14"/>
      <c r="Y56" s="161"/>
      <c r="Z56" s="162"/>
      <c r="AA56" s="14"/>
      <c r="AB56" s="161"/>
      <c r="AC56" s="162"/>
      <c r="AD56" s="14"/>
      <c r="AE56" s="161"/>
      <c r="AF56" s="162"/>
      <c r="AG56" s="14"/>
      <c r="AH56" s="161"/>
      <c r="AI56" s="162"/>
      <c r="AJ56" s="14"/>
      <c r="AK56" s="161"/>
      <c r="AL56" s="162"/>
      <c r="AM56" s="14"/>
      <c r="AN56" s="161"/>
      <c r="AO56" s="162"/>
      <c r="AP56" s="14"/>
      <c r="AQ56" s="161"/>
      <c r="AR56" s="162"/>
      <c r="AS56" s="14"/>
      <c r="AT56" s="161"/>
      <c r="AU56" s="162"/>
    </row>
    <row r="57" spans="2:47" ht="18" customHeight="1" thickBot="1">
      <c r="B57" s="251"/>
      <c r="C57" s="116"/>
      <c r="D57" s="110"/>
      <c r="E57" s="110"/>
      <c r="F57" s="110"/>
      <c r="G57" s="73"/>
      <c r="H57" s="221"/>
      <c r="I57" s="122">
        <f>(I56/J56)*100</f>
        <v>3.9735099337748347</v>
      </c>
      <c r="J57" s="122"/>
      <c r="K57" s="122"/>
      <c r="L57" s="122">
        <f>(L56/M56)*100</f>
        <v>1.6560509554140128</v>
      </c>
      <c r="M57" s="122"/>
      <c r="N57" s="122"/>
      <c r="O57" s="122" t="e">
        <f>(O56/P56)*100</f>
        <v>#DIV/0!</v>
      </c>
      <c r="P57" s="122"/>
      <c r="Q57" s="122"/>
      <c r="R57" s="122" t="e">
        <f>(R56/S56)*100</f>
        <v>#DIV/0!</v>
      </c>
      <c r="S57" s="122"/>
      <c r="T57" s="122"/>
      <c r="U57" s="122" t="e">
        <f>(U56/V56)*100</f>
        <v>#DIV/0!</v>
      </c>
      <c r="V57" s="122"/>
      <c r="W57" s="122"/>
      <c r="X57" s="122" t="e">
        <f>(X56/Y56)*100</f>
        <v>#DIV/0!</v>
      </c>
      <c r="Y57" s="122"/>
      <c r="Z57" s="122"/>
      <c r="AA57" s="122" t="e">
        <f>(AA56/AB56)*100</f>
        <v>#DIV/0!</v>
      </c>
      <c r="AB57" s="122"/>
      <c r="AC57" s="122"/>
      <c r="AD57" s="122" t="e">
        <f>(AD56/AE56)*100</f>
        <v>#DIV/0!</v>
      </c>
      <c r="AE57" s="122"/>
      <c r="AF57" s="122"/>
      <c r="AG57" s="122" t="e">
        <f>(AG56/AH56)*100</f>
        <v>#DIV/0!</v>
      </c>
      <c r="AH57" s="122"/>
      <c r="AI57" s="122"/>
      <c r="AJ57" s="122" t="e">
        <f>(AJ56/AK56)*100</f>
        <v>#DIV/0!</v>
      </c>
      <c r="AK57" s="122"/>
      <c r="AL57" s="122"/>
      <c r="AM57" s="122" t="e">
        <f>(AM56/AN56)*100</f>
        <v>#DIV/0!</v>
      </c>
      <c r="AN57" s="122"/>
      <c r="AO57" s="122"/>
      <c r="AP57" s="122" t="e">
        <f>(AP56/AQ56)*100</f>
        <v>#DIV/0!</v>
      </c>
      <c r="AQ57" s="122"/>
      <c r="AR57" s="122"/>
      <c r="AS57" s="122" t="e">
        <f>(AS56/AT56)*100</f>
        <v>#DIV/0!</v>
      </c>
      <c r="AT57" s="122"/>
      <c r="AU57" s="122"/>
    </row>
    <row r="58" spans="2:47" ht="18" customHeight="1">
      <c r="B58" s="247" t="s">
        <v>86</v>
      </c>
      <c r="C58" s="116">
        <v>26</v>
      </c>
      <c r="D58" s="104" t="s">
        <v>301</v>
      </c>
      <c r="E58" s="104" t="s">
        <v>88</v>
      </c>
      <c r="F58" s="249" t="s">
        <v>348</v>
      </c>
      <c r="G58" s="86">
        <v>1</v>
      </c>
      <c r="H58" s="190" t="s">
        <v>28</v>
      </c>
      <c r="I58" s="14">
        <v>2361</v>
      </c>
      <c r="J58" s="161">
        <v>2361</v>
      </c>
      <c r="K58" s="162"/>
      <c r="L58" s="14">
        <v>2167</v>
      </c>
      <c r="M58" s="161">
        <v>2167</v>
      </c>
      <c r="N58" s="162"/>
      <c r="O58" s="14"/>
      <c r="P58" s="161"/>
      <c r="Q58" s="162"/>
      <c r="R58" s="14"/>
      <c r="S58" s="161"/>
      <c r="T58" s="162"/>
      <c r="U58" s="14"/>
      <c r="V58" s="161"/>
      <c r="W58" s="162"/>
      <c r="X58" s="14"/>
      <c r="Y58" s="161"/>
      <c r="Z58" s="162"/>
      <c r="AA58" s="14"/>
      <c r="AB58" s="161"/>
      <c r="AC58" s="162"/>
      <c r="AD58" s="14"/>
      <c r="AE58" s="161"/>
      <c r="AF58" s="162"/>
      <c r="AG58" s="14"/>
      <c r="AH58" s="161"/>
      <c r="AI58" s="162"/>
      <c r="AJ58" s="14"/>
      <c r="AK58" s="161"/>
      <c r="AL58" s="162"/>
      <c r="AM58" s="14"/>
      <c r="AN58" s="161"/>
      <c r="AO58" s="162"/>
      <c r="AP58" s="14"/>
      <c r="AQ58" s="161"/>
      <c r="AR58" s="162"/>
      <c r="AS58" s="14"/>
      <c r="AT58" s="161"/>
      <c r="AU58" s="162"/>
    </row>
    <row r="59" spans="2:47" ht="18" customHeight="1">
      <c r="B59" s="248"/>
      <c r="C59" s="116"/>
      <c r="D59" s="104"/>
      <c r="E59" s="104"/>
      <c r="F59" s="110"/>
      <c r="G59" s="84"/>
      <c r="H59" s="190"/>
      <c r="I59" s="122">
        <f>(I58/J58)*100</f>
        <v>100</v>
      </c>
      <c r="J59" s="122"/>
      <c r="K59" s="122"/>
      <c r="L59" s="122">
        <f>(L58/M58)*100</f>
        <v>100</v>
      </c>
      <c r="M59" s="122"/>
      <c r="N59" s="122"/>
      <c r="O59" s="122" t="e">
        <f>(O58/P58)*100</f>
        <v>#DIV/0!</v>
      </c>
      <c r="P59" s="122"/>
      <c r="Q59" s="122"/>
      <c r="R59" s="122" t="e">
        <f>(R58/S58)*100</f>
        <v>#DIV/0!</v>
      </c>
      <c r="S59" s="122"/>
      <c r="T59" s="122"/>
      <c r="U59" s="122" t="e">
        <f>(U58/V58)*100</f>
        <v>#DIV/0!</v>
      </c>
      <c r="V59" s="122"/>
      <c r="W59" s="122"/>
      <c r="X59" s="122" t="e">
        <f>(X58/Y58)*100</f>
        <v>#DIV/0!</v>
      </c>
      <c r="Y59" s="122"/>
      <c r="Z59" s="122"/>
      <c r="AA59" s="122" t="e">
        <f>(AA58/AB58)*100</f>
        <v>#DIV/0!</v>
      </c>
      <c r="AB59" s="122"/>
      <c r="AC59" s="122"/>
      <c r="AD59" s="122" t="e">
        <f>(AD58/AE58)*100</f>
        <v>#DIV/0!</v>
      </c>
      <c r="AE59" s="122"/>
      <c r="AF59" s="122"/>
      <c r="AG59" s="122" t="e">
        <f>(AG58/AH58)*100</f>
        <v>#DIV/0!</v>
      </c>
      <c r="AH59" s="122"/>
      <c r="AI59" s="122"/>
      <c r="AJ59" s="122" t="e">
        <f>(AJ58/AK58)*100</f>
        <v>#DIV/0!</v>
      </c>
      <c r="AK59" s="122"/>
      <c r="AL59" s="122"/>
      <c r="AM59" s="122" t="e">
        <f>(AM58/AN58)*100</f>
        <v>#DIV/0!</v>
      </c>
      <c r="AN59" s="122"/>
      <c r="AO59" s="122"/>
      <c r="AP59" s="122" t="e">
        <f>(AP58/AQ58)*100</f>
        <v>#DIV/0!</v>
      </c>
      <c r="AQ59" s="122"/>
      <c r="AR59" s="122"/>
      <c r="AS59" s="122" t="e">
        <f>(AS58/AT58)*100</f>
        <v>#DIV/0!</v>
      </c>
      <c r="AT59" s="122"/>
      <c r="AU59" s="122"/>
    </row>
    <row r="60" spans="2:47" ht="18" customHeight="1">
      <c r="B60" s="248"/>
      <c r="C60" s="116">
        <v>27</v>
      </c>
      <c r="D60" s="104" t="s">
        <v>89</v>
      </c>
      <c r="E60" s="104" t="s">
        <v>90</v>
      </c>
      <c r="F60" s="104" t="s">
        <v>349</v>
      </c>
      <c r="G60" s="84" t="s">
        <v>91</v>
      </c>
      <c r="H60" s="190" t="s">
        <v>38</v>
      </c>
      <c r="I60" s="14">
        <v>479</v>
      </c>
      <c r="J60" s="161">
        <v>2361</v>
      </c>
      <c r="K60" s="162"/>
      <c r="L60" s="14">
        <v>451</v>
      </c>
      <c r="M60" s="161">
        <v>2167</v>
      </c>
      <c r="N60" s="162"/>
      <c r="O60" s="14"/>
      <c r="P60" s="161"/>
      <c r="Q60" s="162"/>
      <c r="R60" s="14"/>
      <c r="S60" s="161"/>
      <c r="T60" s="162"/>
      <c r="U60" s="14"/>
      <c r="V60" s="161"/>
      <c r="W60" s="162"/>
      <c r="X60" s="14"/>
      <c r="Y60" s="161"/>
      <c r="Z60" s="162"/>
      <c r="AA60" s="14"/>
      <c r="AB60" s="161"/>
      <c r="AC60" s="162"/>
      <c r="AD60" s="14"/>
      <c r="AE60" s="161"/>
      <c r="AF60" s="162"/>
      <c r="AG60" s="14"/>
      <c r="AH60" s="161"/>
      <c r="AI60" s="162"/>
      <c r="AJ60" s="14"/>
      <c r="AK60" s="161"/>
      <c r="AL60" s="162"/>
      <c r="AM60" s="14"/>
      <c r="AN60" s="161"/>
      <c r="AO60" s="162"/>
      <c r="AP60" s="14"/>
      <c r="AQ60" s="161"/>
      <c r="AR60" s="162"/>
      <c r="AS60" s="14"/>
      <c r="AT60" s="161"/>
      <c r="AU60" s="162"/>
    </row>
    <row r="61" spans="2:47" ht="18" customHeight="1">
      <c r="B61" s="248"/>
      <c r="C61" s="116"/>
      <c r="D61" s="104"/>
      <c r="E61" s="104"/>
      <c r="F61" s="104"/>
      <c r="G61" s="84"/>
      <c r="H61" s="190"/>
      <c r="I61" s="122">
        <f>(I60/J60)*100</f>
        <v>20.288013553578992</v>
      </c>
      <c r="J61" s="122"/>
      <c r="K61" s="122"/>
      <c r="L61" s="122">
        <f>(L60/M60)*100</f>
        <v>20.812182741116754</v>
      </c>
      <c r="M61" s="122"/>
      <c r="N61" s="122"/>
      <c r="O61" s="122" t="e">
        <f>(O60/P60)*100</f>
        <v>#DIV/0!</v>
      </c>
      <c r="P61" s="122"/>
      <c r="Q61" s="122"/>
      <c r="R61" s="122" t="e">
        <f>(R60/S60)*100</f>
        <v>#DIV/0!</v>
      </c>
      <c r="S61" s="122"/>
      <c r="T61" s="122"/>
      <c r="U61" s="122" t="e">
        <f>(U60/V60)*100</f>
        <v>#DIV/0!</v>
      </c>
      <c r="V61" s="122"/>
      <c r="W61" s="122"/>
      <c r="X61" s="122" t="e">
        <f>(X60/Y60)*100</f>
        <v>#DIV/0!</v>
      </c>
      <c r="Y61" s="122"/>
      <c r="Z61" s="122"/>
      <c r="AA61" s="122" t="e">
        <f>(AA60/AB60)*100</f>
        <v>#DIV/0!</v>
      </c>
      <c r="AB61" s="122"/>
      <c r="AC61" s="122"/>
      <c r="AD61" s="122" t="e">
        <f>(AD60/AE60)*100</f>
        <v>#DIV/0!</v>
      </c>
      <c r="AE61" s="122"/>
      <c r="AF61" s="122"/>
      <c r="AG61" s="122" t="e">
        <f>(AG60/AH60)*100</f>
        <v>#DIV/0!</v>
      </c>
      <c r="AH61" s="122"/>
      <c r="AI61" s="122"/>
      <c r="AJ61" s="122" t="e">
        <f>(AJ60/AK60)*100</f>
        <v>#DIV/0!</v>
      </c>
      <c r="AK61" s="122"/>
      <c r="AL61" s="122"/>
      <c r="AM61" s="122" t="e">
        <f>(AM60/AN60)*100</f>
        <v>#DIV/0!</v>
      </c>
      <c r="AN61" s="122"/>
      <c r="AO61" s="122"/>
      <c r="AP61" s="122" t="e">
        <f>(AP60/AQ60)*100</f>
        <v>#DIV/0!</v>
      </c>
      <c r="AQ61" s="122"/>
      <c r="AR61" s="122"/>
      <c r="AS61" s="122" t="e">
        <f>(AS60/AT60)*100</f>
        <v>#DIV/0!</v>
      </c>
      <c r="AT61" s="122"/>
      <c r="AU61" s="122"/>
    </row>
    <row r="62" spans="2:47" ht="18" customHeight="1">
      <c r="B62" s="248"/>
      <c r="C62" s="116">
        <v>28</v>
      </c>
      <c r="D62" s="104" t="s">
        <v>302</v>
      </c>
      <c r="E62" s="104" t="s">
        <v>93</v>
      </c>
      <c r="F62" s="104" t="s">
        <v>350</v>
      </c>
      <c r="G62" s="84" t="s">
        <v>94</v>
      </c>
      <c r="H62" s="190" t="s">
        <v>28</v>
      </c>
      <c r="I62" s="14">
        <v>312</v>
      </c>
      <c r="J62" s="161">
        <v>2361</v>
      </c>
      <c r="K62" s="162"/>
      <c r="L62" s="14">
        <v>285</v>
      </c>
      <c r="M62" s="161">
        <v>2167</v>
      </c>
      <c r="N62" s="162"/>
      <c r="O62" s="14"/>
      <c r="P62" s="161"/>
      <c r="Q62" s="162"/>
      <c r="R62" s="14"/>
      <c r="S62" s="161"/>
      <c r="T62" s="162"/>
      <c r="U62" s="14"/>
      <c r="V62" s="161"/>
      <c r="W62" s="162"/>
      <c r="X62" s="14"/>
      <c r="Y62" s="161"/>
      <c r="Z62" s="162"/>
      <c r="AA62" s="14"/>
      <c r="AB62" s="161"/>
      <c r="AC62" s="162"/>
      <c r="AD62" s="14"/>
      <c r="AE62" s="161"/>
      <c r="AF62" s="162"/>
      <c r="AG62" s="14"/>
      <c r="AH62" s="161"/>
      <c r="AI62" s="162"/>
      <c r="AJ62" s="14"/>
      <c r="AK62" s="161"/>
      <c r="AL62" s="162"/>
      <c r="AM62" s="14"/>
      <c r="AN62" s="161"/>
      <c r="AO62" s="162"/>
      <c r="AP62" s="14"/>
      <c r="AQ62" s="161"/>
      <c r="AR62" s="162"/>
      <c r="AS62" s="14"/>
      <c r="AT62" s="161"/>
      <c r="AU62" s="162"/>
    </row>
    <row r="63" spans="2:47" ht="18" customHeight="1" thickBot="1">
      <c r="B63" s="248"/>
      <c r="C63" s="116"/>
      <c r="D63" s="104"/>
      <c r="E63" s="104"/>
      <c r="F63" s="104"/>
      <c r="G63" s="84"/>
      <c r="H63" s="190"/>
      <c r="I63" s="122">
        <f>(I62/J62)*100</f>
        <v>13.214739517153747</v>
      </c>
      <c r="J63" s="122"/>
      <c r="K63" s="122"/>
      <c r="L63" s="122">
        <f>(L62/M62)*100</f>
        <v>13.151822796492848</v>
      </c>
      <c r="M63" s="122"/>
      <c r="N63" s="122"/>
      <c r="O63" s="122" t="e">
        <f>(O62/P62)*100</f>
        <v>#DIV/0!</v>
      </c>
      <c r="P63" s="122"/>
      <c r="Q63" s="122"/>
      <c r="R63" s="122" t="e">
        <f>(R62/S62)*100</f>
        <v>#DIV/0!</v>
      </c>
      <c r="S63" s="122"/>
      <c r="T63" s="122"/>
      <c r="U63" s="122" t="e">
        <f>(U62/V62)*100</f>
        <v>#DIV/0!</v>
      </c>
      <c r="V63" s="122"/>
      <c r="W63" s="122"/>
      <c r="X63" s="122" t="e">
        <f>(X62/Y62)*100</f>
        <v>#DIV/0!</v>
      </c>
      <c r="Y63" s="122"/>
      <c r="Z63" s="122"/>
      <c r="AA63" s="122" t="e">
        <f>(AA62/AB62)*100</f>
        <v>#DIV/0!</v>
      </c>
      <c r="AB63" s="122"/>
      <c r="AC63" s="122"/>
      <c r="AD63" s="122" t="e">
        <f>(AD62/AE62)*100</f>
        <v>#DIV/0!</v>
      </c>
      <c r="AE63" s="122"/>
      <c r="AF63" s="122"/>
      <c r="AG63" s="122" t="e">
        <f>(AG62/AH62)*100</f>
        <v>#DIV/0!</v>
      </c>
      <c r="AH63" s="122"/>
      <c r="AI63" s="122"/>
      <c r="AJ63" s="122" t="e">
        <f>(AJ62/AK62)*100</f>
        <v>#DIV/0!</v>
      </c>
      <c r="AK63" s="122"/>
      <c r="AL63" s="122"/>
      <c r="AM63" s="122" t="e">
        <f>(AM62/AN62)*100</f>
        <v>#DIV/0!</v>
      </c>
      <c r="AN63" s="122"/>
      <c r="AO63" s="122"/>
      <c r="AP63" s="122" t="e">
        <f>(AP62/AQ62)*100</f>
        <v>#DIV/0!</v>
      </c>
      <c r="AQ63" s="122"/>
      <c r="AR63" s="122"/>
      <c r="AS63" s="122" t="e">
        <f>(AS62/AT62)*100</f>
        <v>#DIV/0!</v>
      </c>
      <c r="AT63" s="122"/>
      <c r="AU63" s="122"/>
    </row>
    <row r="64" spans="2:47" ht="18" customHeight="1">
      <c r="B64" s="245" t="s">
        <v>96</v>
      </c>
      <c r="C64" s="116">
        <v>29</v>
      </c>
      <c r="D64" s="104" t="s">
        <v>97</v>
      </c>
      <c r="E64" s="104" t="s">
        <v>98</v>
      </c>
      <c r="F64" s="229" t="s">
        <v>351</v>
      </c>
      <c r="G64" s="78">
        <v>0.8</v>
      </c>
      <c r="H64" s="190" t="s">
        <v>38</v>
      </c>
      <c r="I64" s="14">
        <v>2755</v>
      </c>
      <c r="J64" s="161">
        <v>3625</v>
      </c>
      <c r="K64" s="162"/>
      <c r="L64" s="14">
        <v>2782</v>
      </c>
      <c r="M64" s="161">
        <v>3625</v>
      </c>
      <c r="N64" s="162"/>
      <c r="O64" s="14"/>
      <c r="P64" s="161"/>
      <c r="Q64" s="162"/>
      <c r="R64" s="14"/>
      <c r="S64" s="161"/>
      <c r="T64" s="162"/>
      <c r="U64" s="14"/>
      <c r="V64" s="161"/>
      <c r="W64" s="162"/>
      <c r="X64" s="14"/>
      <c r="Y64" s="161"/>
      <c r="Z64" s="162"/>
      <c r="AA64" s="14"/>
      <c r="AB64" s="161"/>
      <c r="AC64" s="162"/>
      <c r="AD64" s="14"/>
      <c r="AE64" s="161"/>
      <c r="AF64" s="162"/>
      <c r="AG64" s="14"/>
      <c r="AH64" s="161"/>
      <c r="AI64" s="162"/>
      <c r="AJ64" s="14"/>
      <c r="AK64" s="161"/>
      <c r="AL64" s="162"/>
      <c r="AM64" s="14"/>
      <c r="AN64" s="161"/>
      <c r="AO64" s="162"/>
      <c r="AP64" s="14"/>
      <c r="AQ64" s="161"/>
      <c r="AR64" s="162"/>
      <c r="AS64" s="14"/>
      <c r="AT64" s="161"/>
      <c r="AU64" s="162"/>
    </row>
    <row r="65" spans="2:47" ht="18" customHeight="1">
      <c r="B65" s="246"/>
      <c r="C65" s="116"/>
      <c r="D65" s="104"/>
      <c r="E65" s="104"/>
      <c r="F65" s="104"/>
      <c r="G65" s="73"/>
      <c r="H65" s="190"/>
      <c r="I65" s="122">
        <f>(I64/J64)*100</f>
        <v>76</v>
      </c>
      <c r="J65" s="122"/>
      <c r="K65" s="122"/>
      <c r="L65" s="122">
        <f>(L64/M64)*100</f>
        <v>76.744827586206895</v>
      </c>
      <c r="M65" s="122"/>
      <c r="N65" s="122"/>
      <c r="O65" s="122" t="e">
        <f>(O64/P64)*100</f>
        <v>#DIV/0!</v>
      </c>
      <c r="P65" s="122"/>
      <c r="Q65" s="122"/>
      <c r="R65" s="122" t="e">
        <f>(R64/S64)*100</f>
        <v>#DIV/0!</v>
      </c>
      <c r="S65" s="122"/>
      <c r="T65" s="122"/>
      <c r="U65" s="122" t="e">
        <f>(U64/V64)*100</f>
        <v>#DIV/0!</v>
      </c>
      <c r="V65" s="122"/>
      <c r="W65" s="122"/>
      <c r="X65" s="122" t="e">
        <f>(X64/Y64)*100</f>
        <v>#DIV/0!</v>
      </c>
      <c r="Y65" s="122"/>
      <c r="Z65" s="122"/>
      <c r="AA65" s="122" t="e">
        <f>(AA64/AB64)*100</f>
        <v>#DIV/0!</v>
      </c>
      <c r="AB65" s="122"/>
      <c r="AC65" s="122"/>
      <c r="AD65" s="122" t="e">
        <f>(AD64/AE64)*100</f>
        <v>#DIV/0!</v>
      </c>
      <c r="AE65" s="122"/>
      <c r="AF65" s="122"/>
      <c r="AG65" s="122" t="e">
        <f>(AG64/AH64)*100</f>
        <v>#DIV/0!</v>
      </c>
      <c r="AH65" s="122"/>
      <c r="AI65" s="122"/>
      <c r="AJ65" s="122" t="e">
        <f>(AJ64/AK64)*100</f>
        <v>#DIV/0!</v>
      </c>
      <c r="AK65" s="122"/>
      <c r="AL65" s="122"/>
      <c r="AM65" s="122" t="e">
        <f>(AM64/AN64)*100</f>
        <v>#DIV/0!</v>
      </c>
      <c r="AN65" s="122"/>
      <c r="AO65" s="122"/>
      <c r="AP65" s="122" t="e">
        <f>(AP64/AQ64)*100</f>
        <v>#DIV/0!</v>
      </c>
      <c r="AQ65" s="122"/>
      <c r="AR65" s="122"/>
      <c r="AS65" s="122" t="e">
        <f>(AS64/AT64)*100</f>
        <v>#DIV/0!</v>
      </c>
      <c r="AT65" s="122"/>
      <c r="AU65" s="122"/>
    </row>
    <row r="66" spans="2:47" ht="18" customHeight="1">
      <c r="B66" s="246"/>
      <c r="C66" s="116">
        <v>30</v>
      </c>
      <c r="D66" s="104" t="s">
        <v>99</v>
      </c>
      <c r="E66" s="104" t="s">
        <v>100</v>
      </c>
      <c r="F66" s="104" t="s">
        <v>352</v>
      </c>
      <c r="G66" s="84" t="s">
        <v>101</v>
      </c>
      <c r="H66" s="190" t="s">
        <v>28</v>
      </c>
      <c r="I66" s="14">
        <v>17</v>
      </c>
      <c r="J66" s="161">
        <v>419</v>
      </c>
      <c r="K66" s="162"/>
      <c r="L66" s="14">
        <v>15</v>
      </c>
      <c r="M66" s="161">
        <v>413</v>
      </c>
      <c r="N66" s="162"/>
      <c r="O66" s="14"/>
      <c r="P66" s="161"/>
      <c r="Q66" s="162"/>
      <c r="R66" s="14"/>
      <c r="S66" s="161"/>
      <c r="T66" s="162"/>
      <c r="U66" s="14"/>
      <c r="V66" s="161"/>
      <c r="W66" s="162"/>
      <c r="X66" s="14"/>
      <c r="Y66" s="161"/>
      <c r="Z66" s="162"/>
      <c r="AA66" s="14"/>
      <c r="AB66" s="161"/>
      <c r="AC66" s="162"/>
      <c r="AD66" s="14"/>
      <c r="AE66" s="161"/>
      <c r="AF66" s="162"/>
      <c r="AG66" s="14"/>
      <c r="AH66" s="161"/>
      <c r="AI66" s="162"/>
      <c r="AJ66" s="14"/>
      <c r="AK66" s="161"/>
      <c r="AL66" s="162"/>
      <c r="AM66" s="14"/>
      <c r="AN66" s="161"/>
      <c r="AO66" s="162"/>
      <c r="AP66" s="14"/>
      <c r="AQ66" s="161"/>
      <c r="AR66" s="162"/>
      <c r="AS66" s="14"/>
      <c r="AT66" s="161"/>
      <c r="AU66" s="162"/>
    </row>
    <row r="67" spans="2:47" ht="18" customHeight="1">
      <c r="B67" s="246"/>
      <c r="C67" s="116"/>
      <c r="D67" s="104"/>
      <c r="E67" s="104"/>
      <c r="F67" s="104"/>
      <c r="G67" s="84"/>
      <c r="H67" s="190"/>
      <c r="I67" s="122">
        <f>(I66/J66)*100</f>
        <v>4.0572792362768499</v>
      </c>
      <c r="J67" s="122"/>
      <c r="K67" s="122"/>
      <c r="L67" s="122">
        <f>(L66/M66)*100</f>
        <v>3.6319612590799029</v>
      </c>
      <c r="M67" s="122"/>
      <c r="N67" s="122"/>
      <c r="O67" s="122" t="e">
        <f>(O66/P66)*100</f>
        <v>#DIV/0!</v>
      </c>
      <c r="P67" s="122"/>
      <c r="Q67" s="122"/>
      <c r="R67" s="122" t="e">
        <f>(R66/S66)*100</f>
        <v>#DIV/0!</v>
      </c>
      <c r="S67" s="122"/>
      <c r="T67" s="122"/>
      <c r="U67" s="122" t="e">
        <f>(U66/V66)*100</f>
        <v>#DIV/0!</v>
      </c>
      <c r="V67" s="122"/>
      <c r="W67" s="122"/>
      <c r="X67" s="122" t="e">
        <f>(X66/Y66)*100</f>
        <v>#DIV/0!</v>
      </c>
      <c r="Y67" s="122"/>
      <c r="Z67" s="122"/>
      <c r="AA67" s="122" t="e">
        <f>(AA66/AB66)*100</f>
        <v>#DIV/0!</v>
      </c>
      <c r="AB67" s="122"/>
      <c r="AC67" s="122"/>
      <c r="AD67" s="122" t="e">
        <f>(AD66/AE66)*100</f>
        <v>#DIV/0!</v>
      </c>
      <c r="AE67" s="122"/>
      <c r="AF67" s="122"/>
      <c r="AG67" s="122" t="e">
        <f>(AG66/AH66)*100</f>
        <v>#DIV/0!</v>
      </c>
      <c r="AH67" s="122"/>
      <c r="AI67" s="122"/>
      <c r="AJ67" s="122" t="e">
        <f>(AJ66/AK66)*100</f>
        <v>#DIV/0!</v>
      </c>
      <c r="AK67" s="122"/>
      <c r="AL67" s="122"/>
      <c r="AM67" s="122" t="e">
        <f>(AM66/AN66)*100</f>
        <v>#DIV/0!</v>
      </c>
      <c r="AN67" s="122"/>
      <c r="AO67" s="122"/>
      <c r="AP67" s="122" t="e">
        <f>(AP66/AQ66)*100</f>
        <v>#DIV/0!</v>
      </c>
      <c r="AQ67" s="122"/>
      <c r="AR67" s="122"/>
      <c r="AS67" s="122" t="e">
        <f>(AS66/AT66)*100</f>
        <v>#DIV/0!</v>
      </c>
      <c r="AT67" s="122"/>
      <c r="AU67" s="122"/>
    </row>
    <row r="68" spans="2:47" ht="18" customHeight="1">
      <c r="B68" s="246"/>
      <c r="C68" s="116">
        <v>31</v>
      </c>
      <c r="D68" s="104" t="s">
        <v>102</v>
      </c>
      <c r="E68" s="104" t="s">
        <v>103</v>
      </c>
      <c r="F68" s="104" t="s">
        <v>353</v>
      </c>
      <c r="G68" s="117" t="s">
        <v>104</v>
      </c>
      <c r="H68" s="190" t="s">
        <v>38</v>
      </c>
      <c r="I68" s="14">
        <v>8</v>
      </c>
      <c r="J68" s="161">
        <v>419</v>
      </c>
      <c r="K68" s="162"/>
      <c r="L68" s="14">
        <v>3</v>
      </c>
      <c r="M68" s="161">
        <v>413</v>
      </c>
      <c r="N68" s="162"/>
      <c r="O68" s="14"/>
      <c r="P68" s="161"/>
      <c r="Q68" s="162"/>
      <c r="R68" s="14"/>
      <c r="S68" s="161"/>
      <c r="T68" s="162"/>
      <c r="U68" s="14"/>
      <c r="V68" s="161"/>
      <c r="W68" s="162"/>
      <c r="X68" s="14"/>
      <c r="Y68" s="161"/>
      <c r="Z68" s="162"/>
      <c r="AA68" s="14"/>
      <c r="AB68" s="161"/>
      <c r="AC68" s="162"/>
      <c r="AD68" s="14"/>
      <c r="AE68" s="161"/>
      <c r="AF68" s="162"/>
      <c r="AG68" s="14"/>
      <c r="AH68" s="161"/>
      <c r="AI68" s="162"/>
      <c r="AJ68" s="14"/>
      <c r="AK68" s="161"/>
      <c r="AL68" s="162"/>
      <c r="AM68" s="14"/>
      <c r="AN68" s="161"/>
      <c r="AO68" s="162"/>
      <c r="AP68" s="14"/>
      <c r="AQ68" s="161"/>
      <c r="AR68" s="162"/>
      <c r="AS68" s="14"/>
      <c r="AT68" s="161"/>
      <c r="AU68" s="162"/>
    </row>
    <row r="69" spans="2:47" ht="18" customHeight="1">
      <c r="B69" s="246"/>
      <c r="C69" s="116"/>
      <c r="D69" s="104"/>
      <c r="E69" s="104"/>
      <c r="F69" s="104"/>
      <c r="G69" s="117"/>
      <c r="H69" s="190"/>
      <c r="I69" s="122">
        <f>(I68/J68)*100</f>
        <v>1.9093078758949882</v>
      </c>
      <c r="J69" s="122"/>
      <c r="K69" s="122"/>
      <c r="L69" s="122">
        <f>(L68/M68)*100</f>
        <v>0.72639225181598066</v>
      </c>
      <c r="M69" s="122"/>
      <c r="N69" s="122"/>
      <c r="O69" s="122" t="e">
        <f>(O68/P68)*100</f>
        <v>#DIV/0!</v>
      </c>
      <c r="P69" s="122"/>
      <c r="Q69" s="122"/>
      <c r="R69" s="122" t="e">
        <f>(R68/S68)*100</f>
        <v>#DIV/0!</v>
      </c>
      <c r="S69" s="122"/>
      <c r="T69" s="122"/>
      <c r="U69" s="122" t="e">
        <f>(U68/V68)*100</f>
        <v>#DIV/0!</v>
      </c>
      <c r="V69" s="122"/>
      <c r="W69" s="122"/>
      <c r="X69" s="122" t="e">
        <f>(X68/Y68)*100</f>
        <v>#DIV/0!</v>
      </c>
      <c r="Y69" s="122"/>
      <c r="Z69" s="122"/>
      <c r="AA69" s="122" t="e">
        <f>(AA68/AB68)*100</f>
        <v>#DIV/0!</v>
      </c>
      <c r="AB69" s="122"/>
      <c r="AC69" s="122"/>
      <c r="AD69" s="122" t="e">
        <f>(AD68/AE68)*100</f>
        <v>#DIV/0!</v>
      </c>
      <c r="AE69" s="122"/>
      <c r="AF69" s="122"/>
      <c r="AG69" s="122" t="e">
        <f>(AG68/AH68)*100</f>
        <v>#DIV/0!</v>
      </c>
      <c r="AH69" s="122"/>
      <c r="AI69" s="122"/>
      <c r="AJ69" s="122" t="e">
        <f>(AJ68/AK68)*100</f>
        <v>#DIV/0!</v>
      </c>
      <c r="AK69" s="122"/>
      <c r="AL69" s="122"/>
      <c r="AM69" s="122" t="e">
        <f>(AM68/AN68)*100</f>
        <v>#DIV/0!</v>
      </c>
      <c r="AN69" s="122"/>
      <c r="AO69" s="122"/>
      <c r="AP69" s="122" t="e">
        <f>(AP68/AQ68)*100</f>
        <v>#DIV/0!</v>
      </c>
      <c r="AQ69" s="122"/>
      <c r="AR69" s="122"/>
      <c r="AS69" s="122" t="e">
        <f>(AS68/AT68)*100</f>
        <v>#DIV/0!</v>
      </c>
      <c r="AT69" s="122"/>
      <c r="AU69" s="122"/>
    </row>
    <row r="70" spans="2:47" ht="18" customHeight="1">
      <c r="B70" s="246"/>
      <c r="C70" s="116">
        <v>32</v>
      </c>
      <c r="D70" s="104" t="s">
        <v>105</v>
      </c>
      <c r="E70" s="104" t="s">
        <v>106</v>
      </c>
      <c r="F70" s="104" t="s">
        <v>354</v>
      </c>
      <c r="G70" s="118">
        <v>7</v>
      </c>
      <c r="H70" s="190" t="s">
        <v>38</v>
      </c>
      <c r="I70" s="14">
        <v>2755</v>
      </c>
      <c r="J70" s="161">
        <v>419</v>
      </c>
      <c r="K70" s="162"/>
      <c r="L70" s="14">
        <v>2782</v>
      </c>
      <c r="M70" s="161">
        <v>413</v>
      </c>
      <c r="N70" s="162"/>
      <c r="O70" s="14"/>
      <c r="P70" s="161"/>
      <c r="Q70" s="162"/>
      <c r="R70" s="14"/>
      <c r="S70" s="161"/>
      <c r="T70" s="162"/>
      <c r="U70" s="14"/>
      <c r="V70" s="161"/>
      <c r="W70" s="162"/>
      <c r="X70" s="14"/>
      <c r="Y70" s="161"/>
      <c r="Z70" s="162"/>
      <c r="AA70" s="14"/>
      <c r="AB70" s="161"/>
      <c r="AC70" s="162"/>
      <c r="AD70" s="14"/>
      <c r="AE70" s="161"/>
      <c r="AF70" s="162"/>
      <c r="AG70" s="14"/>
      <c r="AH70" s="161"/>
      <c r="AI70" s="162"/>
      <c r="AJ70" s="14"/>
      <c r="AK70" s="161"/>
      <c r="AL70" s="162"/>
      <c r="AM70" s="14"/>
      <c r="AN70" s="161"/>
      <c r="AO70" s="162"/>
      <c r="AP70" s="14"/>
      <c r="AQ70" s="161"/>
      <c r="AR70" s="162"/>
      <c r="AS70" s="14"/>
      <c r="AT70" s="161"/>
      <c r="AU70" s="162"/>
    </row>
    <row r="71" spans="2:47" ht="18" customHeight="1">
      <c r="B71" s="246"/>
      <c r="C71" s="116"/>
      <c r="D71" s="104"/>
      <c r="E71" s="104"/>
      <c r="F71" s="104"/>
      <c r="G71" s="118"/>
      <c r="H71" s="190"/>
      <c r="I71" s="122">
        <f>(I70/J70)</f>
        <v>6.5751789976133654</v>
      </c>
      <c r="J71" s="122"/>
      <c r="K71" s="122"/>
      <c r="L71" s="122">
        <f>(L70/M70)</f>
        <v>6.7360774818401934</v>
      </c>
      <c r="M71" s="122"/>
      <c r="N71" s="122"/>
      <c r="O71" s="122" t="e">
        <f>(O70/P70)</f>
        <v>#DIV/0!</v>
      </c>
      <c r="P71" s="122"/>
      <c r="Q71" s="122"/>
      <c r="R71" s="122" t="e">
        <f>(R70/S70)</f>
        <v>#DIV/0!</v>
      </c>
      <c r="S71" s="122"/>
      <c r="T71" s="122"/>
      <c r="U71" s="122" t="e">
        <f>(U70/V70)</f>
        <v>#DIV/0!</v>
      </c>
      <c r="V71" s="122"/>
      <c r="W71" s="122"/>
      <c r="X71" s="122" t="e">
        <f>(X70/Y70)</f>
        <v>#DIV/0!</v>
      </c>
      <c r="Y71" s="122"/>
      <c r="Z71" s="122"/>
      <c r="AA71" s="122" t="e">
        <f>(AA70/AB70)</f>
        <v>#DIV/0!</v>
      </c>
      <c r="AB71" s="122"/>
      <c r="AC71" s="122"/>
      <c r="AD71" s="122" t="e">
        <f>(AD70/AE70)</f>
        <v>#DIV/0!</v>
      </c>
      <c r="AE71" s="122"/>
      <c r="AF71" s="122"/>
      <c r="AG71" s="122" t="e">
        <f>(AG70/AH70)</f>
        <v>#DIV/0!</v>
      </c>
      <c r="AH71" s="122"/>
      <c r="AI71" s="122"/>
      <c r="AJ71" s="122" t="e">
        <f>(AJ70/AK70)</f>
        <v>#DIV/0!</v>
      </c>
      <c r="AK71" s="122"/>
      <c r="AL71" s="122"/>
      <c r="AM71" s="122" t="e">
        <f>(AM70/AN70)</f>
        <v>#DIV/0!</v>
      </c>
      <c r="AN71" s="122"/>
      <c r="AO71" s="122"/>
      <c r="AP71" s="122" t="e">
        <f>(AP70/AQ70)</f>
        <v>#DIV/0!</v>
      </c>
      <c r="AQ71" s="122"/>
      <c r="AR71" s="122"/>
      <c r="AS71" s="122" t="e">
        <f>(AS70/AT70)</f>
        <v>#DIV/0!</v>
      </c>
      <c r="AT71" s="122"/>
      <c r="AU71" s="122"/>
    </row>
    <row r="72" spans="2:47" ht="18" customHeight="1">
      <c r="B72" s="246"/>
      <c r="C72" s="116">
        <v>33</v>
      </c>
      <c r="D72" s="104" t="s">
        <v>303</v>
      </c>
      <c r="E72" s="104" t="s">
        <v>108</v>
      </c>
      <c r="F72" s="104" t="s">
        <v>355</v>
      </c>
      <c r="G72" s="86">
        <v>0.5</v>
      </c>
      <c r="H72" s="190" t="s">
        <v>28</v>
      </c>
      <c r="I72" s="14">
        <v>205</v>
      </c>
      <c r="J72" s="161">
        <v>419</v>
      </c>
      <c r="K72" s="162"/>
      <c r="L72" s="14">
        <v>139</v>
      </c>
      <c r="M72" s="161">
        <v>413</v>
      </c>
      <c r="N72" s="162"/>
      <c r="O72" s="14"/>
      <c r="P72" s="161"/>
      <c r="Q72" s="162"/>
      <c r="R72" s="14"/>
      <c r="S72" s="161"/>
      <c r="T72" s="162"/>
      <c r="U72" s="14"/>
      <c r="V72" s="161"/>
      <c r="W72" s="162"/>
      <c r="X72" s="14"/>
      <c r="Y72" s="161"/>
      <c r="Z72" s="162"/>
      <c r="AA72" s="14"/>
      <c r="AB72" s="161"/>
      <c r="AC72" s="162"/>
      <c r="AD72" s="14"/>
      <c r="AE72" s="161"/>
      <c r="AF72" s="162"/>
      <c r="AG72" s="14"/>
      <c r="AH72" s="161"/>
      <c r="AI72" s="162"/>
      <c r="AJ72" s="14"/>
      <c r="AK72" s="161"/>
      <c r="AL72" s="162"/>
      <c r="AM72" s="14"/>
      <c r="AN72" s="161"/>
      <c r="AO72" s="162"/>
      <c r="AP72" s="14"/>
      <c r="AQ72" s="161"/>
      <c r="AR72" s="162"/>
      <c r="AS72" s="14"/>
      <c r="AT72" s="161"/>
      <c r="AU72" s="162"/>
    </row>
    <row r="73" spans="2:47" ht="18" customHeight="1">
      <c r="B73" s="246"/>
      <c r="C73" s="116"/>
      <c r="D73" s="104"/>
      <c r="E73" s="104"/>
      <c r="F73" s="104"/>
      <c r="G73" s="84"/>
      <c r="H73" s="190"/>
      <c r="I73" s="122">
        <f>(I72/J72)*100</f>
        <v>48.92601431980907</v>
      </c>
      <c r="J73" s="122"/>
      <c r="K73" s="122"/>
      <c r="L73" s="122">
        <f>(L72/M72)*100</f>
        <v>33.656174334140438</v>
      </c>
      <c r="M73" s="122"/>
      <c r="N73" s="122"/>
      <c r="O73" s="122" t="e">
        <f>(O72/P72)*100</f>
        <v>#DIV/0!</v>
      </c>
      <c r="P73" s="122"/>
      <c r="Q73" s="122"/>
      <c r="R73" s="122" t="e">
        <f>(R72/S72)*100</f>
        <v>#DIV/0!</v>
      </c>
      <c r="S73" s="122"/>
      <c r="T73" s="122"/>
      <c r="U73" s="122" t="e">
        <f>(U72/V72)*100</f>
        <v>#DIV/0!</v>
      </c>
      <c r="V73" s="122"/>
      <c r="W73" s="122"/>
      <c r="X73" s="122" t="e">
        <f>(X72/Y72)*100</f>
        <v>#DIV/0!</v>
      </c>
      <c r="Y73" s="122"/>
      <c r="Z73" s="122"/>
      <c r="AA73" s="122" t="e">
        <f>(AA72/AB72)*100</f>
        <v>#DIV/0!</v>
      </c>
      <c r="AB73" s="122"/>
      <c r="AC73" s="122"/>
      <c r="AD73" s="122" t="e">
        <f>(AD72/AE72)*100</f>
        <v>#DIV/0!</v>
      </c>
      <c r="AE73" s="122"/>
      <c r="AF73" s="122"/>
      <c r="AG73" s="122" t="e">
        <f>(AG72/AH72)*100</f>
        <v>#DIV/0!</v>
      </c>
      <c r="AH73" s="122"/>
      <c r="AI73" s="122"/>
      <c r="AJ73" s="122" t="e">
        <f>(AJ72/AK72)*100</f>
        <v>#DIV/0!</v>
      </c>
      <c r="AK73" s="122"/>
      <c r="AL73" s="122"/>
      <c r="AM73" s="122" t="e">
        <f>(AM72/AN72)*100</f>
        <v>#DIV/0!</v>
      </c>
      <c r="AN73" s="122"/>
      <c r="AO73" s="122"/>
      <c r="AP73" s="122" t="e">
        <f>(AP72/AQ72)*100</f>
        <v>#DIV/0!</v>
      </c>
      <c r="AQ73" s="122"/>
      <c r="AR73" s="122"/>
      <c r="AS73" s="122" t="e">
        <f>(AS72/AT72)*100</f>
        <v>#DIV/0!</v>
      </c>
      <c r="AT73" s="122"/>
      <c r="AU73" s="122"/>
    </row>
    <row r="74" spans="2:47" ht="18" customHeight="1">
      <c r="B74" s="246"/>
      <c r="C74" s="116">
        <v>34</v>
      </c>
      <c r="D74" s="104" t="s">
        <v>304</v>
      </c>
      <c r="E74" s="104" t="s">
        <v>110</v>
      </c>
      <c r="F74" s="104" t="s">
        <v>356</v>
      </c>
      <c r="G74" s="86">
        <v>0.1</v>
      </c>
      <c r="H74" s="190" t="s">
        <v>28</v>
      </c>
      <c r="I74" s="14">
        <v>214</v>
      </c>
      <c r="J74" s="161">
        <v>419</v>
      </c>
      <c r="K74" s="162"/>
      <c r="L74" s="14">
        <v>274</v>
      </c>
      <c r="M74" s="161">
        <v>413</v>
      </c>
      <c r="N74" s="162"/>
      <c r="O74" s="14"/>
      <c r="P74" s="161"/>
      <c r="Q74" s="162"/>
      <c r="R74" s="14"/>
      <c r="S74" s="161"/>
      <c r="T74" s="162"/>
      <c r="U74" s="14"/>
      <c r="V74" s="161"/>
      <c r="W74" s="162"/>
      <c r="X74" s="14"/>
      <c r="Y74" s="161"/>
      <c r="Z74" s="162"/>
      <c r="AA74" s="14"/>
      <c r="AB74" s="161"/>
      <c r="AC74" s="162"/>
      <c r="AD74" s="14"/>
      <c r="AE74" s="161"/>
      <c r="AF74" s="162"/>
      <c r="AG74" s="14"/>
      <c r="AH74" s="161"/>
      <c r="AI74" s="162"/>
      <c r="AJ74" s="14"/>
      <c r="AK74" s="161"/>
      <c r="AL74" s="162"/>
      <c r="AM74" s="14"/>
      <c r="AN74" s="161"/>
      <c r="AO74" s="162"/>
      <c r="AP74" s="14"/>
      <c r="AQ74" s="161"/>
      <c r="AR74" s="162"/>
      <c r="AS74" s="14"/>
      <c r="AT74" s="161"/>
      <c r="AU74" s="162"/>
    </row>
    <row r="75" spans="2:47" ht="18" customHeight="1">
      <c r="B75" s="246"/>
      <c r="C75" s="116"/>
      <c r="D75" s="104"/>
      <c r="E75" s="104"/>
      <c r="F75" s="104"/>
      <c r="G75" s="84"/>
      <c r="H75" s="190"/>
      <c r="I75" s="122">
        <f>(I74/J74)*100</f>
        <v>51.073985680190923</v>
      </c>
      <c r="J75" s="122"/>
      <c r="K75" s="122"/>
      <c r="L75" s="122">
        <f>(L74/M74)*100</f>
        <v>66.343825665859569</v>
      </c>
      <c r="M75" s="122"/>
      <c r="N75" s="122"/>
      <c r="O75" s="122" t="e">
        <f>(O74/P74)*100</f>
        <v>#DIV/0!</v>
      </c>
      <c r="P75" s="122"/>
      <c r="Q75" s="122"/>
      <c r="R75" s="122" t="e">
        <f>(R74/S74)*100</f>
        <v>#DIV/0!</v>
      </c>
      <c r="S75" s="122"/>
      <c r="T75" s="122"/>
      <c r="U75" s="122" t="e">
        <f>(U74/V74)*100</f>
        <v>#DIV/0!</v>
      </c>
      <c r="V75" s="122"/>
      <c r="W75" s="122"/>
      <c r="X75" s="122" t="e">
        <f>(X74/Y74)*100</f>
        <v>#DIV/0!</v>
      </c>
      <c r="Y75" s="122"/>
      <c r="Z75" s="122"/>
      <c r="AA75" s="122" t="e">
        <f>(AA74/AB74)*100</f>
        <v>#DIV/0!</v>
      </c>
      <c r="AB75" s="122"/>
      <c r="AC75" s="122"/>
      <c r="AD75" s="122" t="e">
        <f>(AD74/AE74)*100</f>
        <v>#DIV/0!</v>
      </c>
      <c r="AE75" s="122"/>
      <c r="AF75" s="122"/>
      <c r="AG75" s="122" t="e">
        <f>(AG74/AH74)*100</f>
        <v>#DIV/0!</v>
      </c>
      <c r="AH75" s="122"/>
      <c r="AI75" s="122"/>
      <c r="AJ75" s="122" t="e">
        <f>(AJ74/AK74)*100</f>
        <v>#DIV/0!</v>
      </c>
      <c r="AK75" s="122"/>
      <c r="AL75" s="122"/>
      <c r="AM75" s="122" t="e">
        <f>(AM74/AN74)*100</f>
        <v>#DIV/0!</v>
      </c>
      <c r="AN75" s="122"/>
      <c r="AO75" s="122"/>
      <c r="AP75" s="122" t="e">
        <f>(AP74/AQ74)*100</f>
        <v>#DIV/0!</v>
      </c>
      <c r="AQ75" s="122"/>
      <c r="AR75" s="122"/>
      <c r="AS75" s="122" t="e">
        <f>(AS74/AT74)*100</f>
        <v>#DIV/0!</v>
      </c>
      <c r="AT75" s="122"/>
      <c r="AU75" s="122"/>
    </row>
    <row r="76" spans="2:47" ht="18" customHeight="1">
      <c r="B76" s="246"/>
      <c r="C76" s="116">
        <v>35</v>
      </c>
      <c r="D76" s="104" t="s">
        <v>111</v>
      </c>
      <c r="E76" s="104" t="s">
        <v>112</v>
      </c>
      <c r="F76" s="104" t="s">
        <v>357</v>
      </c>
      <c r="G76" s="117" t="s">
        <v>113</v>
      </c>
      <c r="H76" s="190" t="s">
        <v>38</v>
      </c>
      <c r="I76" s="14">
        <v>419</v>
      </c>
      <c r="J76" s="161">
        <v>115</v>
      </c>
      <c r="K76" s="162"/>
      <c r="L76" s="14">
        <v>413</v>
      </c>
      <c r="M76" s="161">
        <v>115</v>
      </c>
      <c r="N76" s="162"/>
      <c r="O76" s="14"/>
      <c r="P76" s="161"/>
      <c r="Q76" s="162"/>
      <c r="R76" s="14"/>
      <c r="S76" s="161"/>
      <c r="T76" s="162"/>
      <c r="U76" s="14"/>
      <c r="V76" s="161"/>
      <c r="W76" s="162"/>
      <c r="X76" s="14"/>
      <c r="Y76" s="161"/>
      <c r="Z76" s="162"/>
      <c r="AA76" s="14"/>
      <c r="AB76" s="161"/>
      <c r="AC76" s="162"/>
      <c r="AD76" s="14"/>
      <c r="AE76" s="161"/>
      <c r="AF76" s="162"/>
      <c r="AG76" s="14"/>
      <c r="AH76" s="161"/>
      <c r="AI76" s="162"/>
      <c r="AJ76" s="14"/>
      <c r="AK76" s="161"/>
      <c r="AL76" s="162"/>
      <c r="AM76" s="14"/>
      <c r="AN76" s="161"/>
      <c r="AO76" s="162"/>
      <c r="AP76" s="14"/>
      <c r="AQ76" s="161"/>
      <c r="AR76" s="162"/>
      <c r="AS76" s="14"/>
      <c r="AT76" s="161"/>
      <c r="AU76" s="162"/>
    </row>
    <row r="77" spans="2:47" ht="26.25" customHeight="1">
      <c r="B77" s="246"/>
      <c r="C77" s="116"/>
      <c r="D77" s="104"/>
      <c r="E77" s="104"/>
      <c r="F77" s="104"/>
      <c r="G77" s="117"/>
      <c r="H77" s="190"/>
      <c r="I77" s="122">
        <f>(I76/J76)</f>
        <v>3.6434782608695651</v>
      </c>
      <c r="J77" s="122"/>
      <c r="K77" s="122"/>
      <c r="L77" s="122">
        <f>(L76/M76)</f>
        <v>3.5913043478260871</v>
      </c>
      <c r="M77" s="122"/>
      <c r="N77" s="122"/>
      <c r="O77" s="122" t="e">
        <f>(O76/P76)</f>
        <v>#DIV/0!</v>
      </c>
      <c r="P77" s="122"/>
      <c r="Q77" s="122"/>
      <c r="R77" s="122" t="e">
        <f>(R76/S76)</f>
        <v>#DIV/0!</v>
      </c>
      <c r="S77" s="122"/>
      <c r="T77" s="122"/>
      <c r="U77" s="122" t="e">
        <f>(U76/V76)</f>
        <v>#DIV/0!</v>
      </c>
      <c r="V77" s="122"/>
      <c r="W77" s="122"/>
      <c r="X77" s="122" t="e">
        <f>(X76/Y76)</f>
        <v>#DIV/0!</v>
      </c>
      <c r="Y77" s="122"/>
      <c r="Z77" s="122"/>
      <c r="AA77" s="122" t="e">
        <f>(AA76/AB76)</f>
        <v>#DIV/0!</v>
      </c>
      <c r="AB77" s="122"/>
      <c r="AC77" s="122"/>
      <c r="AD77" s="122" t="e">
        <f>(AD76/AE76)</f>
        <v>#DIV/0!</v>
      </c>
      <c r="AE77" s="122"/>
      <c r="AF77" s="122"/>
      <c r="AG77" s="122" t="e">
        <f>(AG76/AH76)</f>
        <v>#DIV/0!</v>
      </c>
      <c r="AH77" s="122"/>
      <c r="AI77" s="122"/>
      <c r="AJ77" s="122" t="e">
        <f>(AJ76/AK76)</f>
        <v>#DIV/0!</v>
      </c>
      <c r="AK77" s="122"/>
      <c r="AL77" s="122"/>
      <c r="AM77" s="122" t="e">
        <f>(AM76/AN76)</f>
        <v>#DIV/0!</v>
      </c>
      <c r="AN77" s="122"/>
      <c r="AO77" s="122"/>
      <c r="AP77" s="122" t="e">
        <f>(AP76/AQ76)</f>
        <v>#DIV/0!</v>
      </c>
      <c r="AQ77" s="122"/>
      <c r="AR77" s="122"/>
      <c r="AS77" s="122" t="e">
        <f>(AS76/AT76)</f>
        <v>#DIV/0!</v>
      </c>
      <c r="AT77" s="122"/>
      <c r="AU77" s="122"/>
    </row>
    <row r="78" spans="2:47" ht="18" customHeight="1">
      <c r="B78" s="246"/>
      <c r="C78" s="116">
        <v>36</v>
      </c>
      <c r="D78" s="104" t="s">
        <v>114</v>
      </c>
      <c r="E78" s="104" t="s">
        <v>115</v>
      </c>
      <c r="F78" s="237" t="s">
        <v>358</v>
      </c>
      <c r="G78" s="84" t="s">
        <v>116</v>
      </c>
      <c r="H78" s="190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>
      <c r="B79" s="246"/>
      <c r="C79" s="116"/>
      <c r="D79" s="104"/>
      <c r="E79" s="104"/>
      <c r="F79" s="237"/>
      <c r="G79" s="84"/>
      <c r="H79" s="190"/>
      <c r="I79" s="122" t="e">
        <f>(I78*J78)/K78</f>
        <v>#DIV/0!</v>
      </c>
      <c r="J79" s="122"/>
      <c r="K79" s="122"/>
      <c r="L79" s="122" t="e">
        <f>(L78*M78)/N78</f>
        <v>#DIV/0!</v>
      </c>
      <c r="M79" s="122"/>
      <c r="N79" s="122"/>
      <c r="O79" s="122" t="e">
        <f>(O78*P78)/Q78</f>
        <v>#DIV/0!</v>
      </c>
      <c r="P79" s="122"/>
      <c r="Q79" s="122"/>
      <c r="R79" s="122" t="e">
        <f>(R78*S78)/T78</f>
        <v>#DIV/0!</v>
      </c>
      <c r="S79" s="122"/>
      <c r="T79" s="122"/>
      <c r="U79" s="122" t="e">
        <f>(U78*V78)/W78</f>
        <v>#DIV/0!</v>
      </c>
      <c r="V79" s="122"/>
      <c r="W79" s="122"/>
      <c r="X79" s="122" t="e">
        <f>(X78*Y78)/Z78</f>
        <v>#DIV/0!</v>
      </c>
      <c r="Y79" s="122"/>
      <c r="Z79" s="122"/>
      <c r="AA79" s="122" t="e">
        <f>(AA78*AB78)/AC78</f>
        <v>#DIV/0!</v>
      </c>
      <c r="AB79" s="122"/>
      <c r="AC79" s="122"/>
      <c r="AD79" s="122" t="e">
        <f>(AD78*AE78)/AF78</f>
        <v>#DIV/0!</v>
      </c>
      <c r="AE79" s="122"/>
      <c r="AF79" s="122"/>
      <c r="AG79" s="122" t="e">
        <f>(AG78*AH78)/AI78</f>
        <v>#DIV/0!</v>
      </c>
      <c r="AH79" s="122"/>
      <c r="AI79" s="122"/>
      <c r="AJ79" s="122" t="e">
        <f>(AJ78*AK78)/AL78</f>
        <v>#DIV/0!</v>
      </c>
      <c r="AK79" s="122"/>
      <c r="AL79" s="122"/>
      <c r="AM79" s="122" t="e">
        <f>(AM78*AN78)/AO78</f>
        <v>#DIV/0!</v>
      </c>
      <c r="AN79" s="122"/>
      <c r="AO79" s="122"/>
      <c r="AP79" s="122" t="e">
        <f>(AP78*AQ78)/AR78</f>
        <v>#DIV/0!</v>
      </c>
      <c r="AQ79" s="122"/>
      <c r="AR79" s="122"/>
      <c r="AS79" s="122" t="e">
        <f>(AS78*AT78)/AU78</f>
        <v>#DIV/0!</v>
      </c>
      <c r="AT79" s="122"/>
      <c r="AU79" s="122"/>
    </row>
    <row r="80" spans="2:47" ht="18" customHeight="1">
      <c r="B80" s="246"/>
      <c r="C80" s="116">
        <v>37</v>
      </c>
      <c r="D80" s="110" t="s">
        <v>117</v>
      </c>
      <c r="E80" s="110" t="s">
        <v>118</v>
      </c>
      <c r="F80" s="110" t="s">
        <v>359</v>
      </c>
      <c r="G80" s="113"/>
      <c r="H80" s="221" t="s">
        <v>38</v>
      </c>
      <c r="I80" s="14">
        <v>384</v>
      </c>
      <c r="J80" s="161">
        <v>419</v>
      </c>
      <c r="K80" s="162"/>
      <c r="L80" s="14">
        <v>396</v>
      </c>
      <c r="M80" s="161">
        <v>413</v>
      </c>
      <c r="N80" s="162"/>
      <c r="O80" s="14"/>
      <c r="P80" s="161"/>
      <c r="Q80" s="162"/>
      <c r="R80" s="14"/>
      <c r="S80" s="161"/>
      <c r="T80" s="162"/>
      <c r="U80" s="14"/>
      <c r="V80" s="161"/>
      <c r="W80" s="162"/>
      <c r="X80" s="14"/>
      <c r="Y80" s="161"/>
      <c r="Z80" s="162"/>
      <c r="AA80" s="14"/>
      <c r="AB80" s="161"/>
      <c r="AC80" s="162"/>
      <c r="AD80" s="14"/>
      <c r="AE80" s="161"/>
      <c r="AF80" s="162"/>
      <c r="AG80" s="14"/>
      <c r="AH80" s="161"/>
      <c r="AI80" s="162"/>
      <c r="AJ80" s="14"/>
      <c r="AK80" s="161"/>
      <c r="AL80" s="162"/>
      <c r="AM80" s="14"/>
      <c r="AN80" s="161"/>
      <c r="AO80" s="162"/>
      <c r="AP80" s="14"/>
      <c r="AQ80" s="161"/>
      <c r="AR80" s="162"/>
      <c r="AS80" s="14"/>
      <c r="AT80" s="161"/>
      <c r="AU80" s="162"/>
    </row>
    <row r="81" spans="2:47" ht="18" customHeight="1" thickBot="1">
      <c r="B81" s="246"/>
      <c r="C81" s="116"/>
      <c r="D81" s="110"/>
      <c r="E81" s="110"/>
      <c r="F81" s="110"/>
      <c r="G81" s="113"/>
      <c r="H81" s="221"/>
      <c r="I81" s="122">
        <f>(I80/J80)*100</f>
        <v>91.646778042959426</v>
      </c>
      <c r="J81" s="122"/>
      <c r="K81" s="122"/>
      <c r="L81" s="122">
        <f>(L80/M80)*100</f>
        <v>95.883777239709445</v>
      </c>
      <c r="M81" s="122"/>
      <c r="N81" s="122"/>
      <c r="O81" s="122" t="e">
        <f>(O80/P80)*100</f>
        <v>#DIV/0!</v>
      </c>
      <c r="P81" s="122"/>
      <c r="Q81" s="122"/>
      <c r="R81" s="122" t="e">
        <f>(R80/S80)*100</f>
        <v>#DIV/0!</v>
      </c>
      <c r="S81" s="122"/>
      <c r="T81" s="122"/>
      <c r="U81" s="122" t="e">
        <f>(U80/V80)*100</f>
        <v>#DIV/0!</v>
      </c>
      <c r="V81" s="122"/>
      <c r="W81" s="122"/>
      <c r="X81" s="122" t="e">
        <f>(X80/Y80)*100</f>
        <v>#DIV/0!</v>
      </c>
      <c r="Y81" s="122"/>
      <c r="Z81" s="122"/>
      <c r="AA81" s="122" t="e">
        <f>(AA80/AB80)*100</f>
        <v>#DIV/0!</v>
      </c>
      <c r="AB81" s="122"/>
      <c r="AC81" s="122"/>
      <c r="AD81" s="122" t="e">
        <f>(AD80/AE80)*100</f>
        <v>#DIV/0!</v>
      </c>
      <c r="AE81" s="122"/>
      <c r="AF81" s="122"/>
      <c r="AG81" s="122" t="e">
        <f>(AG80/AH80)*100</f>
        <v>#DIV/0!</v>
      </c>
      <c r="AH81" s="122"/>
      <c r="AI81" s="122"/>
      <c r="AJ81" s="122" t="e">
        <f>(AJ80/AK80)*100</f>
        <v>#DIV/0!</v>
      </c>
      <c r="AK81" s="122"/>
      <c r="AL81" s="122"/>
      <c r="AM81" s="122" t="e">
        <f>(AM80/AN80)*100</f>
        <v>#DIV/0!</v>
      </c>
      <c r="AN81" s="122"/>
      <c r="AO81" s="122"/>
      <c r="AP81" s="122" t="e">
        <f>(AP80/AQ80)*100</f>
        <v>#DIV/0!</v>
      </c>
      <c r="AQ81" s="122"/>
      <c r="AR81" s="122"/>
      <c r="AS81" s="122" t="e">
        <f>(AS80/AT80)*100</f>
        <v>#DIV/0!</v>
      </c>
      <c r="AT81" s="122"/>
      <c r="AU81" s="122"/>
    </row>
    <row r="82" spans="2:47" ht="18" customHeight="1">
      <c r="B82" s="242" t="s">
        <v>120</v>
      </c>
      <c r="C82" s="116">
        <v>38</v>
      </c>
      <c r="D82" s="104" t="s">
        <v>305</v>
      </c>
      <c r="E82" s="104" t="s">
        <v>282</v>
      </c>
      <c r="F82" s="229" t="s">
        <v>360</v>
      </c>
      <c r="G82" s="86">
        <v>0.85</v>
      </c>
      <c r="H82" s="190" t="s">
        <v>38</v>
      </c>
      <c r="I82" s="14">
        <v>338</v>
      </c>
      <c r="J82" s="161">
        <v>325</v>
      </c>
      <c r="K82" s="162"/>
      <c r="L82" s="14">
        <v>330</v>
      </c>
      <c r="M82" s="161">
        <v>362</v>
      </c>
      <c r="N82" s="162"/>
      <c r="O82" s="14"/>
      <c r="P82" s="161"/>
      <c r="Q82" s="162"/>
      <c r="R82" s="14"/>
      <c r="S82" s="161"/>
      <c r="T82" s="162"/>
      <c r="U82" s="14"/>
      <c r="V82" s="161"/>
      <c r="W82" s="162"/>
      <c r="X82" s="14"/>
      <c r="Y82" s="161"/>
      <c r="Z82" s="162"/>
      <c r="AA82" s="14"/>
      <c r="AB82" s="161"/>
      <c r="AC82" s="162"/>
      <c r="AD82" s="14"/>
      <c r="AE82" s="161"/>
      <c r="AF82" s="162"/>
      <c r="AG82" s="14"/>
      <c r="AH82" s="161"/>
      <c r="AI82" s="162"/>
      <c r="AJ82" s="14"/>
      <c r="AK82" s="161"/>
      <c r="AL82" s="162"/>
      <c r="AM82" s="14"/>
      <c r="AN82" s="161"/>
      <c r="AO82" s="162"/>
      <c r="AP82" s="14"/>
      <c r="AQ82" s="161"/>
      <c r="AR82" s="162"/>
      <c r="AS82" s="14"/>
      <c r="AT82" s="161"/>
      <c r="AU82" s="162"/>
    </row>
    <row r="83" spans="2:47" ht="18" customHeight="1">
      <c r="B83" s="243"/>
      <c r="C83" s="116"/>
      <c r="D83" s="104"/>
      <c r="E83" s="104"/>
      <c r="F83" s="104"/>
      <c r="G83" s="84"/>
      <c r="H83" s="190"/>
      <c r="I83" s="122">
        <f>(I82/J82)*100</f>
        <v>104</v>
      </c>
      <c r="J83" s="122"/>
      <c r="K83" s="122"/>
      <c r="L83" s="122">
        <f>(L82/M82)*100</f>
        <v>91.160220994475139</v>
      </c>
      <c r="M83" s="122"/>
      <c r="N83" s="122"/>
      <c r="O83" s="122" t="e">
        <f>(O82/P82)*100</f>
        <v>#DIV/0!</v>
      </c>
      <c r="P83" s="122"/>
      <c r="Q83" s="122"/>
      <c r="R83" s="122" t="e">
        <f>(R82/S82)*100</f>
        <v>#DIV/0!</v>
      </c>
      <c r="S83" s="122"/>
      <c r="T83" s="122"/>
      <c r="U83" s="122" t="e">
        <f>(U82/V82)*100</f>
        <v>#DIV/0!</v>
      </c>
      <c r="V83" s="122"/>
      <c r="W83" s="122"/>
      <c r="X83" s="122" t="e">
        <f>(X82/Y82)*100</f>
        <v>#DIV/0!</v>
      </c>
      <c r="Y83" s="122"/>
      <c r="Z83" s="122"/>
      <c r="AA83" s="122" t="e">
        <f>(AA82/AB82)*100</f>
        <v>#DIV/0!</v>
      </c>
      <c r="AB83" s="122"/>
      <c r="AC83" s="122"/>
      <c r="AD83" s="122" t="e">
        <f>(AD82/AE82)*100</f>
        <v>#DIV/0!</v>
      </c>
      <c r="AE83" s="122"/>
      <c r="AF83" s="122"/>
      <c r="AG83" s="122" t="e">
        <f>(AG82/AH82)*100</f>
        <v>#DIV/0!</v>
      </c>
      <c r="AH83" s="122"/>
      <c r="AI83" s="122"/>
      <c r="AJ83" s="122" t="e">
        <f>(AJ82/AK82)*100</f>
        <v>#DIV/0!</v>
      </c>
      <c r="AK83" s="122"/>
      <c r="AL83" s="122"/>
      <c r="AM83" s="122" t="e">
        <f>(AM82/AN82)*100</f>
        <v>#DIV/0!</v>
      </c>
      <c r="AN83" s="122"/>
      <c r="AO83" s="122"/>
      <c r="AP83" s="122" t="e">
        <f>(AP82/AQ82)*100</f>
        <v>#DIV/0!</v>
      </c>
      <c r="AQ83" s="122"/>
      <c r="AR83" s="122"/>
      <c r="AS83" s="122" t="e">
        <f>(AS82/AT82)*100</f>
        <v>#DIV/0!</v>
      </c>
      <c r="AT83" s="122"/>
      <c r="AU83" s="122"/>
    </row>
    <row r="84" spans="2:47" ht="18" customHeight="1">
      <c r="B84" s="243"/>
      <c r="C84" s="116">
        <v>39</v>
      </c>
      <c r="D84" s="104" t="s">
        <v>123</v>
      </c>
      <c r="E84" s="104" t="s">
        <v>124</v>
      </c>
      <c r="F84" s="104" t="s">
        <v>361</v>
      </c>
      <c r="G84" s="84">
        <v>3</v>
      </c>
      <c r="H84" s="190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>
      <c r="B85" s="243"/>
      <c r="C85" s="116"/>
      <c r="D85" s="104"/>
      <c r="E85" s="104"/>
      <c r="F85" s="104"/>
      <c r="G85" s="84"/>
      <c r="H85" s="190"/>
      <c r="I85" s="241" t="e">
        <f>(I84/J84)/K84</f>
        <v>#DIV/0!</v>
      </c>
      <c r="J85" s="241"/>
      <c r="K85" s="241"/>
      <c r="L85" s="241" t="e">
        <f>(L84/M84)/N84</f>
        <v>#DIV/0!</v>
      </c>
      <c r="M85" s="241"/>
      <c r="N85" s="241"/>
      <c r="O85" s="241" t="e">
        <f>(O84/P84)/Q84</f>
        <v>#DIV/0!</v>
      </c>
      <c r="P85" s="241"/>
      <c r="Q85" s="241"/>
      <c r="R85" s="241" t="e">
        <f>(R84/S84)/T84</f>
        <v>#DIV/0!</v>
      </c>
      <c r="S85" s="241"/>
      <c r="T85" s="241"/>
      <c r="U85" s="241" t="e">
        <f>(U84/V84)/W84</f>
        <v>#DIV/0!</v>
      </c>
      <c r="V85" s="241"/>
      <c r="W85" s="241"/>
      <c r="X85" s="241" t="e">
        <f>(X84/Y84)/Z84</f>
        <v>#DIV/0!</v>
      </c>
      <c r="Y85" s="241"/>
      <c r="Z85" s="241"/>
      <c r="AA85" s="241" t="e">
        <f>(AA84/AB84)/AC84</f>
        <v>#DIV/0!</v>
      </c>
      <c r="AB85" s="241"/>
      <c r="AC85" s="241"/>
      <c r="AD85" s="241" t="e">
        <f>(AD84/AE84)/AF84</f>
        <v>#DIV/0!</v>
      </c>
      <c r="AE85" s="241"/>
      <c r="AF85" s="241"/>
      <c r="AG85" s="241" t="e">
        <f>(AG84/AH84)/AI84</f>
        <v>#DIV/0!</v>
      </c>
      <c r="AH85" s="241"/>
      <c r="AI85" s="241"/>
      <c r="AJ85" s="241" t="e">
        <f>(AJ84/AK84)/AL84</f>
        <v>#DIV/0!</v>
      </c>
      <c r="AK85" s="241"/>
      <c r="AL85" s="241"/>
      <c r="AM85" s="241" t="e">
        <f>(AM84/AN84)/AO84</f>
        <v>#DIV/0!</v>
      </c>
      <c r="AN85" s="241"/>
      <c r="AO85" s="241"/>
      <c r="AP85" s="241" t="e">
        <f>(AP84/AQ84)/AR84</f>
        <v>#DIV/0!</v>
      </c>
      <c r="AQ85" s="241"/>
      <c r="AR85" s="241"/>
      <c r="AS85" s="241" t="e">
        <f>(AS84/AT84)/AU84</f>
        <v>#DIV/0!</v>
      </c>
      <c r="AT85" s="241"/>
      <c r="AU85" s="241"/>
    </row>
    <row r="86" spans="2:47" ht="18" customHeight="1">
      <c r="B86" s="243"/>
      <c r="C86" s="116">
        <v>40</v>
      </c>
      <c r="D86" s="110" t="s">
        <v>321</v>
      </c>
      <c r="E86" s="110" t="s">
        <v>283</v>
      </c>
      <c r="F86" s="244" t="s">
        <v>362</v>
      </c>
      <c r="G86" s="113"/>
      <c r="H86" s="221" t="s">
        <v>28</v>
      </c>
      <c r="I86" s="14">
        <v>25</v>
      </c>
      <c r="J86" s="161">
        <v>338</v>
      </c>
      <c r="K86" s="162"/>
      <c r="L86" s="14">
        <v>178</v>
      </c>
      <c r="M86" s="161">
        <v>330</v>
      </c>
      <c r="N86" s="162"/>
      <c r="O86" s="14"/>
      <c r="P86" s="161"/>
      <c r="Q86" s="162"/>
      <c r="R86" s="14"/>
      <c r="S86" s="161"/>
      <c r="T86" s="162"/>
      <c r="U86" s="14"/>
      <c r="V86" s="161"/>
      <c r="W86" s="162"/>
      <c r="X86" s="14"/>
      <c r="Y86" s="161"/>
      <c r="Z86" s="162"/>
      <c r="AA86" s="14"/>
      <c r="AB86" s="161"/>
      <c r="AC86" s="162"/>
      <c r="AD86" s="14"/>
      <c r="AE86" s="161"/>
      <c r="AF86" s="162"/>
      <c r="AG86" s="14"/>
      <c r="AH86" s="161"/>
      <c r="AI86" s="162"/>
      <c r="AJ86" s="14"/>
      <c r="AK86" s="161"/>
      <c r="AL86" s="162"/>
      <c r="AM86" s="14"/>
      <c r="AN86" s="161"/>
      <c r="AO86" s="162"/>
      <c r="AP86" s="14"/>
      <c r="AQ86" s="161"/>
      <c r="AR86" s="162"/>
      <c r="AS86" s="14"/>
      <c r="AT86" s="161"/>
      <c r="AU86" s="162"/>
    </row>
    <row r="87" spans="2:47" ht="18" customHeight="1">
      <c r="B87" s="243"/>
      <c r="C87" s="116"/>
      <c r="D87" s="110"/>
      <c r="E87" s="110"/>
      <c r="F87" s="244"/>
      <c r="G87" s="113"/>
      <c r="H87" s="221"/>
      <c r="I87" s="122">
        <f>(I86/J86)*100</f>
        <v>7.3964497041420119</v>
      </c>
      <c r="J87" s="122"/>
      <c r="K87" s="122"/>
      <c r="L87" s="122">
        <f>(L86/M86)*100</f>
        <v>53.939393939393945</v>
      </c>
      <c r="M87" s="122"/>
      <c r="N87" s="122"/>
      <c r="O87" s="122" t="e">
        <f>(O86/P86)*100</f>
        <v>#DIV/0!</v>
      </c>
      <c r="P87" s="122"/>
      <c r="Q87" s="122"/>
      <c r="R87" s="122" t="e">
        <f>(R86/S86)*100</f>
        <v>#DIV/0!</v>
      </c>
      <c r="S87" s="122"/>
      <c r="T87" s="122"/>
      <c r="U87" s="122" t="e">
        <f>(U86/V86)*100</f>
        <v>#DIV/0!</v>
      </c>
      <c r="V87" s="122"/>
      <c r="W87" s="122"/>
      <c r="X87" s="122" t="e">
        <f>(X86/Y86)*100</f>
        <v>#DIV/0!</v>
      </c>
      <c r="Y87" s="122"/>
      <c r="Z87" s="122"/>
      <c r="AA87" s="122" t="e">
        <f>(AA86/AB86)*100</f>
        <v>#DIV/0!</v>
      </c>
      <c r="AB87" s="122"/>
      <c r="AC87" s="122"/>
      <c r="AD87" s="122" t="e">
        <f>(AD86/AE86)*100</f>
        <v>#DIV/0!</v>
      </c>
      <c r="AE87" s="122"/>
      <c r="AF87" s="122"/>
      <c r="AG87" s="122" t="e">
        <f>(AG86/AH86)*100</f>
        <v>#DIV/0!</v>
      </c>
      <c r="AH87" s="122"/>
      <c r="AI87" s="122"/>
      <c r="AJ87" s="122" t="e">
        <f>(AJ86/AK86)*100</f>
        <v>#DIV/0!</v>
      </c>
      <c r="AK87" s="122"/>
      <c r="AL87" s="122"/>
      <c r="AM87" s="122" t="e">
        <f>(AM86/AN86)*100</f>
        <v>#DIV/0!</v>
      </c>
      <c r="AN87" s="122"/>
      <c r="AO87" s="122"/>
      <c r="AP87" s="122" t="e">
        <f>(AP86/AQ86)*100</f>
        <v>#DIV/0!</v>
      </c>
      <c r="AQ87" s="122"/>
      <c r="AR87" s="122"/>
      <c r="AS87" s="122" t="e">
        <f>(AS86/AT86)*100</f>
        <v>#DIV/0!</v>
      </c>
      <c r="AT87" s="122"/>
      <c r="AU87" s="122"/>
    </row>
    <row r="88" spans="2:47" ht="18" customHeight="1">
      <c r="B88" s="243"/>
      <c r="C88" s="116">
        <v>41</v>
      </c>
      <c r="D88" s="104" t="s">
        <v>127</v>
      </c>
      <c r="E88" s="104" t="s">
        <v>128</v>
      </c>
      <c r="F88" s="104" t="s">
        <v>363</v>
      </c>
      <c r="G88" s="78">
        <v>0.4</v>
      </c>
      <c r="H88" s="190" t="s">
        <v>28</v>
      </c>
      <c r="I88" s="14">
        <v>338</v>
      </c>
      <c r="J88" s="161">
        <v>419</v>
      </c>
      <c r="K88" s="162"/>
      <c r="L88" s="14">
        <v>330</v>
      </c>
      <c r="M88" s="161">
        <v>413</v>
      </c>
      <c r="N88" s="162"/>
      <c r="O88" s="14"/>
      <c r="P88" s="161"/>
      <c r="Q88" s="162"/>
      <c r="R88" s="14"/>
      <c r="S88" s="161"/>
      <c r="T88" s="162"/>
      <c r="U88" s="14"/>
      <c r="V88" s="161"/>
      <c r="W88" s="162"/>
      <c r="X88" s="14"/>
      <c r="Y88" s="161"/>
      <c r="Z88" s="162"/>
      <c r="AA88" s="14"/>
      <c r="AB88" s="161"/>
      <c r="AC88" s="162"/>
      <c r="AD88" s="14"/>
      <c r="AE88" s="161"/>
      <c r="AF88" s="162"/>
      <c r="AG88" s="14"/>
      <c r="AH88" s="161"/>
      <c r="AI88" s="162"/>
      <c r="AJ88" s="14"/>
      <c r="AK88" s="161"/>
      <c r="AL88" s="162"/>
      <c r="AM88" s="14"/>
      <c r="AN88" s="161"/>
      <c r="AO88" s="162"/>
      <c r="AP88" s="14"/>
      <c r="AQ88" s="161"/>
      <c r="AR88" s="162"/>
      <c r="AS88" s="14"/>
      <c r="AT88" s="161"/>
      <c r="AU88" s="162"/>
    </row>
    <row r="89" spans="2:47" ht="18" customHeight="1">
      <c r="B89" s="243"/>
      <c r="C89" s="116"/>
      <c r="D89" s="104"/>
      <c r="E89" s="104"/>
      <c r="F89" s="104"/>
      <c r="G89" s="73"/>
      <c r="H89" s="190"/>
      <c r="I89" s="122">
        <f>(I88/J88)*100</f>
        <v>80.66825775656325</v>
      </c>
      <c r="J89" s="122"/>
      <c r="K89" s="122"/>
      <c r="L89" s="122">
        <f>(L88/M88)*100</f>
        <v>79.903147699757866</v>
      </c>
      <c r="M89" s="122"/>
      <c r="N89" s="122"/>
      <c r="O89" s="122" t="e">
        <f>(O88/P88)*100</f>
        <v>#DIV/0!</v>
      </c>
      <c r="P89" s="122"/>
      <c r="Q89" s="122"/>
      <c r="R89" s="122" t="e">
        <f>(R88/S88)*100</f>
        <v>#DIV/0!</v>
      </c>
      <c r="S89" s="122"/>
      <c r="T89" s="122"/>
      <c r="U89" s="122" t="e">
        <f>(U88/V88)*100</f>
        <v>#DIV/0!</v>
      </c>
      <c r="V89" s="122"/>
      <c r="W89" s="122"/>
      <c r="X89" s="122" t="e">
        <f>(X88/Y88)*100</f>
        <v>#DIV/0!</v>
      </c>
      <c r="Y89" s="122"/>
      <c r="Z89" s="122"/>
      <c r="AA89" s="122" t="e">
        <f>(AA88/AB88)*100</f>
        <v>#DIV/0!</v>
      </c>
      <c r="AB89" s="122"/>
      <c r="AC89" s="122"/>
      <c r="AD89" s="122" t="e">
        <f>(AD88/AE88)*100</f>
        <v>#DIV/0!</v>
      </c>
      <c r="AE89" s="122"/>
      <c r="AF89" s="122"/>
      <c r="AG89" s="122" t="e">
        <f>(AG88/AH88)*100</f>
        <v>#DIV/0!</v>
      </c>
      <c r="AH89" s="122"/>
      <c r="AI89" s="122"/>
      <c r="AJ89" s="122" t="e">
        <f>(AJ88/AK88)*100</f>
        <v>#DIV/0!</v>
      </c>
      <c r="AK89" s="122"/>
      <c r="AL89" s="122"/>
      <c r="AM89" s="122" t="e">
        <f>(AM88/AN88)*100</f>
        <v>#DIV/0!</v>
      </c>
      <c r="AN89" s="122"/>
      <c r="AO89" s="122"/>
      <c r="AP89" s="122" t="e">
        <f>(AP88/AQ88)*100</f>
        <v>#DIV/0!</v>
      </c>
      <c r="AQ89" s="122"/>
      <c r="AR89" s="122"/>
      <c r="AS89" s="122" t="e">
        <f>(AS88/AT88)*100</f>
        <v>#DIV/0!</v>
      </c>
      <c r="AT89" s="122"/>
      <c r="AU89" s="122"/>
    </row>
    <row r="90" spans="2:47" ht="18" customHeight="1">
      <c r="B90" s="243"/>
      <c r="C90" s="116">
        <v>42</v>
      </c>
      <c r="D90" s="104" t="s">
        <v>129</v>
      </c>
      <c r="E90" s="104" t="s">
        <v>130</v>
      </c>
      <c r="F90" s="104" t="s">
        <v>364</v>
      </c>
      <c r="G90" s="86">
        <v>0.3</v>
      </c>
      <c r="H90" s="190" t="s">
        <v>28</v>
      </c>
      <c r="I90" s="14">
        <v>3</v>
      </c>
      <c r="J90" s="161">
        <v>338</v>
      </c>
      <c r="K90" s="162"/>
      <c r="L90" s="14">
        <v>27</v>
      </c>
      <c r="M90" s="161">
        <v>330</v>
      </c>
      <c r="N90" s="162"/>
      <c r="O90" s="14"/>
      <c r="P90" s="161"/>
      <c r="Q90" s="162"/>
      <c r="R90" s="14"/>
      <c r="S90" s="161"/>
      <c r="T90" s="162"/>
      <c r="U90" s="14"/>
      <c r="V90" s="161"/>
      <c r="W90" s="162"/>
      <c r="X90" s="14"/>
      <c r="Y90" s="161"/>
      <c r="Z90" s="162"/>
      <c r="AA90" s="14"/>
      <c r="AB90" s="161"/>
      <c r="AC90" s="162"/>
      <c r="AD90" s="14"/>
      <c r="AE90" s="161"/>
      <c r="AF90" s="162"/>
      <c r="AG90" s="14"/>
      <c r="AH90" s="161"/>
      <c r="AI90" s="162"/>
      <c r="AJ90" s="14"/>
      <c r="AK90" s="161"/>
      <c r="AL90" s="162"/>
      <c r="AM90" s="14"/>
      <c r="AN90" s="161"/>
      <c r="AO90" s="162"/>
      <c r="AP90" s="14"/>
      <c r="AQ90" s="161"/>
      <c r="AR90" s="162"/>
      <c r="AS90" s="14"/>
      <c r="AT90" s="161"/>
      <c r="AU90" s="162"/>
    </row>
    <row r="91" spans="2:47" ht="18" customHeight="1">
      <c r="B91" s="243"/>
      <c r="C91" s="116"/>
      <c r="D91" s="104"/>
      <c r="E91" s="104"/>
      <c r="F91" s="104"/>
      <c r="G91" s="84"/>
      <c r="H91" s="190"/>
      <c r="I91" s="122">
        <f>(I90/J90)*100</f>
        <v>0.8875739644970414</v>
      </c>
      <c r="J91" s="122"/>
      <c r="K91" s="122"/>
      <c r="L91" s="122">
        <f>(L90/M90)*100</f>
        <v>8.1818181818181817</v>
      </c>
      <c r="M91" s="122"/>
      <c r="N91" s="122"/>
      <c r="O91" s="122" t="e">
        <f>(O90/P90)*100</f>
        <v>#DIV/0!</v>
      </c>
      <c r="P91" s="122"/>
      <c r="Q91" s="122"/>
      <c r="R91" s="122" t="e">
        <f>(R90/S90)*100</f>
        <v>#DIV/0!</v>
      </c>
      <c r="S91" s="122"/>
      <c r="T91" s="122"/>
      <c r="U91" s="122" t="e">
        <f>(U90/V90)*100</f>
        <v>#DIV/0!</v>
      </c>
      <c r="V91" s="122"/>
      <c r="W91" s="122"/>
      <c r="X91" s="122" t="e">
        <f>(X90/Y90)*100</f>
        <v>#DIV/0!</v>
      </c>
      <c r="Y91" s="122"/>
      <c r="Z91" s="122"/>
      <c r="AA91" s="122" t="e">
        <f>(AA90/AB90)*100</f>
        <v>#DIV/0!</v>
      </c>
      <c r="AB91" s="122"/>
      <c r="AC91" s="122"/>
      <c r="AD91" s="122" t="e">
        <f>(AD90/AE90)*100</f>
        <v>#DIV/0!</v>
      </c>
      <c r="AE91" s="122"/>
      <c r="AF91" s="122"/>
      <c r="AG91" s="122" t="e">
        <f>(AG90/AH90)*100</f>
        <v>#DIV/0!</v>
      </c>
      <c r="AH91" s="122"/>
      <c r="AI91" s="122"/>
      <c r="AJ91" s="122" t="e">
        <f>(AJ90/AK90)*100</f>
        <v>#DIV/0!</v>
      </c>
      <c r="AK91" s="122"/>
      <c r="AL91" s="122"/>
      <c r="AM91" s="122" t="e">
        <f>(AM90/AN90)*100</f>
        <v>#DIV/0!</v>
      </c>
      <c r="AN91" s="122"/>
      <c r="AO91" s="122"/>
      <c r="AP91" s="122" t="e">
        <f>(AP90/AQ90)*100</f>
        <v>#DIV/0!</v>
      </c>
      <c r="AQ91" s="122"/>
      <c r="AR91" s="122"/>
      <c r="AS91" s="122" t="e">
        <f>(AS90/AT90)*100</f>
        <v>#DIV/0!</v>
      </c>
      <c r="AT91" s="122"/>
      <c r="AU91" s="122"/>
    </row>
    <row r="92" spans="2:47" ht="18" customHeight="1">
      <c r="B92" s="243"/>
      <c r="C92" s="116">
        <v>43</v>
      </c>
      <c r="D92" s="104" t="s">
        <v>284</v>
      </c>
      <c r="E92" s="104" t="s">
        <v>285</v>
      </c>
      <c r="F92" s="104" t="s">
        <v>365</v>
      </c>
      <c r="G92" s="84" t="s">
        <v>133</v>
      </c>
      <c r="H92" s="190" t="s">
        <v>28</v>
      </c>
      <c r="I92" s="14">
        <v>0</v>
      </c>
      <c r="J92" s="161">
        <v>338</v>
      </c>
      <c r="K92" s="162"/>
      <c r="L92" s="14">
        <v>32</v>
      </c>
      <c r="M92" s="161">
        <v>330</v>
      </c>
      <c r="N92" s="162"/>
      <c r="O92" s="14"/>
      <c r="P92" s="161"/>
      <c r="Q92" s="162"/>
      <c r="R92" s="14"/>
      <c r="S92" s="161"/>
      <c r="T92" s="162"/>
      <c r="U92" s="14"/>
      <c r="V92" s="161"/>
      <c r="W92" s="162"/>
      <c r="X92" s="14"/>
      <c r="Y92" s="161"/>
      <c r="Z92" s="162"/>
      <c r="AA92" s="14"/>
      <c r="AB92" s="161"/>
      <c r="AC92" s="162"/>
      <c r="AD92" s="14"/>
      <c r="AE92" s="161"/>
      <c r="AF92" s="162"/>
      <c r="AG92" s="14"/>
      <c r="AH92" s="161"/>
      <c r="AI92" s="162"/>
      <c r="AJ92" s="14"/>
      <c r="AK92" s="161"/>
      <c r="AL92" s="162"/>
      <c r="AM92" s="14"/>
      <c r="AN92" s="161"/>
      <c r="AO92" s="162"/>
      <c r="AP92" s="14"/>
      <c r="AQ92" s="161"/>
      <c r="AR92" s="162"/>
      <c r="AS92" s="14"/>
      <c r="AT92" s="161"/>
      <c r="AU92" s="162"/>
    </row>
    <row r="93" spans="2:47" ht="18" customHeight="1">
      <c r="B93" s="243"/>
      <c r="C93" s="116"/>
      <c r="D93" s="104"/>
      <c r="E93" s="104"/>
      <c r="F93" s="104"/>
      <c r="G93" s="84"/>
      <c r="H93" s="190"/>
      <c r="I93" s="122">
        <f>(I92/J92)*100</f>
        <v>0</v>
      </c>
      <c r="J93" s="122"/>
      <c r="K93" s="122"/>
      <c r="L93" s="122">
        <f>(L92/M92)*100</f>
        <v>9.6969696969696972</v>
      </c>
      <c r="M93" s="122"/>
      <c r="N93" s="122"/>
      <c r="O93" s="122" t="e">
        <f>(O92/P92)*100</f>
        <v>#DIV/0!</v>
      </c>
      <c r="P93" s="122"/>
      <c r="Q93" s="122"/>
      <c r="R93" s="122" t="e">
        <f>(R92/S92)*100</f>
        <v>#DIV/0!</v>
      </c>
      <c r="S93" s="122"/>
      <c r="T93" s="122"/>
      <c r="U93" s="122" t="e">
        <f>(U92/V92)*100</f>
        <v>#DIV/0!</v>
      </c>
      <c r="V93" s="122"/>
      <c r="W93" s="122"/>
      <c r="X93" s="122" t="e">
        <f>(X92/Y92)*100</f>
        <v>#DIV/0!</v>
      </c>
      <c r="Y93" s="122"/>
      <c r="Z93" s="122"/>
      <c r="AA93" s="122" t="e">
        <f>(AA92/AB92)*100</f>
        <v>#DIV/0!</v>
      </c>
      <c r="AB93" s="122"/>
      <c r="AC93" s="122"/>
      <c r="AD93" s="122" t="e">
        <f>(AD92/AE92)*100</f>
        <v>#DIV/0!</v>
      </c>
      <c r="AE93" s="122"/>
      <c r="AF93" s="122"/>
      <c r="AG93" s="122" t="e">
        <f>(AG92/AH92)*100</f>
        <v>#DIV/0!</v>
      </c>
      <c r="AH93" s="122"/>
      <c r="AI93" s="122"/>
      <c r="AJ93" s="122" t="e">
        <f>(AJ92/AK92)*100</f>
        <v>#DIV/0!</v>
      </c>
      <c r="AK93" s="122"/>
      <c r="AL93" s="122"/>
      <c r="AM93" s="122" t="e">
        <f>(AM92/AN92)*100</f>
        <v>#DIV/0!</v>
      </c>
      <c r="AN93" s="122"/>
      <c r="AO93" s="122"/>
      <c r="AP93" s="122" t="e">
        <f>(AP92/AQ92)*100</f>
        <v>#DIV/0!</v>
      </c>
      <c r="AQ93" s="122"/>
      <c r="AR93" s="122"/>
      <c r="AS93" s="122" t="e">
        <f>(AS92/AT92)*100</f>
        <v>#DIV/0!</v>
      </c>
      <c r="AT93" s="122"/>
      <c r="AU93" s="122"/>
    </row>
    <row r="94" spans="2:47" ht="18" customHeight="1">
      <c r="B94" s="243"/>
      <c r="C94" s="116">
        <v>44</v>
      </c>
      <c r="D94" s="104" t="s">
        <v>134</v>
      </c>
      <c r="E94" s="104" t="s">
        <v>135</v>
      </c>
      <c r="F94" s="104" t="s">
        <v>366</v>
      </c>
      <c r="G94" s="86">
        <v>0.27</v>
      </c>
      <c r="H94" s="190" t="s">
        <v>28</v>
      </c>
      <c r="I94" s="14" t="s">
        <v>493</v>
      </c>
      <c r="J94" s="161" t="s">
        <v>493</v>
      </c>
      <c r="K94" s="162"/>
      <c r="L94" s="14" t="s">
        <v>493</v>
      </c>
      <c r="M94" s="161" t="s">
        <v>493</v>
      </c>
      <c r="N94" s="162"/>
      <c r="O94" s="14"/>
      <c r="P94" s="161"/>
      <c r="Q94" s="162"/>
      <c r="R94" s="14"/>
      <c r="S94" s="161"/>
      <c r="T94" s="162"/>
      <c r="U94" s="14"/>
      <c r="V94" s="161"/>
      <c r="W94" s="162"/>
      <c r="X94" s="14"/>
      <c r="Y94" s="161"/>
      <c r="Z94" s="162"/>
      <c r="AA94" s="14"/>
      <c r="AB94" s="161"/>
      <c r="AC94" s="162"/>
      <c r="AD94" s="14"/>
      <c r="AE94" s="161"/>
      <c r="AF94" s="162"/>
      <c r="AG94" s="14"/>
      <c r="AH94" s="161"/>
      <c r="AI94" s="162"/>
      <c r="AJ94" s="14"/>
      <c r="AK94" s="161"/>
      <c r="AL94" s="162"/>
      <c r="AM94" s="14"/>
      <c r="AN94" s="161"/>
      <c r="AO94" s="162"/>
      <c r="AP94" s="14"/>
      <c r="AQ94" s="161"/>
      <c r="AR94" s="162"/>
      <c r="AS94" s="14"/>
      <c r="AT94" s="161"/>
      <c r="AU94" s="162"/>
    </row>
    <row r="95" spans="2:47" ht="18" customHeight="1">
      <c r="B95" s="243"/>
      <c r="C95" s="116"/>
      <c r="D95" s="104"/>
      <c r="E95" s="104"/>
      <c r="F95" s="104"/>
      <c r="G95" s="84"/>
      <c r="H95" s="190"/>
      <c r="I95" s="122" t="e">
        <f>(I94/J94)*100</f>
        <v>#VALUE!</v>
      </c>
      <c r="J95" s="122"/>
      <c r="K95" s="122"/>
      <c r="L95" s="122" t="e">
        <f>(L94/M94)*100</f>
        <v>#VALUE!</v>
      </c>
      <c r="M95" s="122"/>
      <c r="N95" s="122"/>
      <c r="O95" s="122" t="e">
        <f>(O94/P94)*100</f>
        <v>#DIV/0!</v>
      </c>
      <c r="P95" s="122"/>
      <c r="Q95" s="122"/>
      <c r="R95" s="122" t="e">
        <f>(R94/S94)*100</f>
        <v>#DIV/0!</v>
      </c>
      <c r="S95" s="122"/>
      <c r="T95" s="122"/>
      <c r="U95" s="122" t="e">
        <f>(U94/V94)*100</f>
        <v>#DIV/0!</v>
      </c>
      <c r="V95" s="122"/>
      <c r="W95" s="122"/>
      <c r="X95" s="122" t="e">
        <f>(X94/Y94)*100</f>
        <v>#DIV/0!</v>
      </c>
      <c r="Y95" s="122"/>
      <c r="Z95" s="122"/>
      <c r="AA95" s="122" t="e">
        <f>(AA94/AB94)*100</f>
        <v>#DIV/0!</v>
      </c>
      <c r="AB95" s="122"/>
      <c r="AC95" s="122"/>
      <c r="AD95" s="122" t="e">
        <f>(AD94/AE94)*100</f>
        <v>#DIV/0!</v>
      </c>
      <c r="AE95" s="122"/>
      <c r="AF95" s="122"/>
      <c r="AG95" s="122" t="e">
        <f>(AG94/AH94)*100</f>
        <v>#DIV/0!</v>
      </c>
      <c r="AH95" s="122"/>
      <c r="AI95" s="122"/>
      <c r="AJ95" s="122" t="e">
        <f>(AJ94/AK94)*100</f>
        <v>#DIV/0!</v>
      </c>
      <c r="AK95" s="122"/>
      <c r="AL95" s="122"/>
      <c r="AM95" s="122" t="e">
        <f>(AM94/AN94)*100</f>
        <v>#DIV/0!</v>
      </c>
      <c r="AN95" s="122"/>
      <c r="AO95" s="122"/>
      <c r="AP95" s="122" t="e">
        <f>(AP94/AQ94)*100</f>
        <v>#DIV/0!</v>
      </c>
      <c r="AQ95" s="122"/>
      <c r="AR95" s="122"/>
      <c r="AS95" s="122" t="e">
        <f>(AS94/AT94)*100</f>
        <v>#DIV/0!</v>
      </c>
      <c r="AT95" s="122"/>
      <c r="AU95" s="122"/>
    </row>
    <row r="96" spans="2:47" ht="18" customHeight="1">
      <c r="B96" s="243"/>
      <c r="C96" s="116">
        <v>45</v>
      </c>
      <c r="D96" s="110" t="s">
        <v>136</v>
      </c>
      <c r="E96" s="110" t="s">
        <v>137</v>
      </c>
      <c r="F96" s="110" t="s">
        <v>367</v>
      </c>
      <c r="G96" s="73" t="s">
        <v>281</v>
      </c>
      <c r="H96" s="221" t="s">
        <v>28</v>
      </c>
      <c r="I96" s="14">
        <v>4</v>
      </c>
      <c r="J96" s="161">
        <v>338</v>
      </c>
      <c r="K96" s="162"/>
      <c r="L96" s="14">
        <v>4</v>
      </c>
      <c r="M96" s="161">
        <v>330</v>
      </c>
      <c r="N96" s="162"/>
      <c r="O96" s="14"/>
      <c r="P96" s="161"/>
      <c r="Q96" s="162"/>
      <c r="R96" s="14"/>
      <c r="S96" s="161"/>
      <c r="T96" s="162"/>
      <c r="U96" s="14"/>
      <c r="V96" s="161"/>
      <c r="W96" s="162"/>
      <c r="X96" s="14"/>
      <c r="Y96" s="161"/>
      <c r="Z96" s="162"/>
      <c r="AA96" s="14"/>
      <c r="AB96" s="161"/>
      <c r="AC96" s="162"/>
      <c r="AD96" s="14"/>
      <c r="AE96" s="161"/>
      <c r="AF96" s="162"/>
      <c r="AG96" s="14"/>
      <c r="AH96" s="161"/>
      <c r="AI96" s="162"/>
      <c r="AJ96" s="14"/>
      <c r="AK96" s="161"/>
      <c r="AL96" s="162"/>
      <c r="AM96" s="14"/>
      <c r="AN96" s="161"/>
      <c r="AO96" s="162"/>
      <c r="AP96" s="14"/>
      <c r="AQ96" s="161"/>
      <c r="AR96" s="162"/>
      <c r="AS96" s="14"/>
      <c r="AT96" s="161"/>
      <c r="AU96" s="162"/>
    </row>
    <row r="97" spans="2:47" ht="18" customHeight="1">
      <c r="B97" s="243"/>
      <c r="C97" s="116"/>
      <c r="D97" s="110"/>
      <c r="E97" s="110"/>
      <c r="F97" s="110"/>
      <c r="G97" s="73"/>
      <c r="H97" s="221"/>
      <c r="I97" s="318">
        <f>(I96/J96)*100</f>
        <v>1.1834319526627219</v>
      </c>
      <c r="J97" s="318"/>
      <c r="K97" s="318"/>
      <c r="L97" s="318">
        <f>(L96/M96)*100</f>
        <v>1.2121212121212122</v>
      </c>
      <c r="M97" s="318"/>
      <c r="N97" s="318"/>
      <c r="O97" s="122" t="e">
        <f>(O96/P96)*100</f>
        <v>#DIV/0!</v>
      </c>
      <c r="P97" s="122"/>
      <c r="Q97" s="122"/>
      <c r="R97" s="122" t="e">
        <f>(R96/S96)*100</f>
        <v>#DIV/0!</v>
      </c>
      <c r="S97" s="122"/>
      <c r="T97" s="122"/>
      <c r="U97" s="122" t="e">
        <f>(U96/V96)*100</f>
        <v>#DIV/0!</v>
      </c>
      <c r="V97" s="122"/>
      <c r="W97" s="122"/>
      <c r="X97" s="122" t="e">
        <f>(X96/Y96)*100</f>
        <v>#DIV/0!</v>
      </c>
      <c r="Y97" s="122"/>
      <c r="Z97" s="122"/>
      <c r="AA97" s="122" t="e">
        <f>(AA96/AB96)*100</f>
        <v>#DIV/0!</v>
      </c>
      <c r="AB97" s="122"/>
      <c r="AC97" s="122"/>
      <c r="AD97" s="122" t="e">
        <f>(AD96/AE96)*100</f>
        <v>#DIV/0!</v>
      </c>
      <c r="AE97" s="122"/>
      <c r="AF97" s="122"/>
      <c r="AG97" s="122" t="e">
        <f>(AG96/AH96)*100</f>
        <v>#DIV/0!</v>
      </c>
      <c r="AH97" s="122"/>
      <c r="AI97" s="122"/>
      <c r="AJ97" s="122" t="e">
        <f>(AJ96/AK96)*100</f>
        <v>#DIV/0!</v>
      </c>
      <c r="AK97" s="122"/>
      <c r="AL97" s="122"/>
      <c r="AM97" s="122" t="e">
        <f>(AM96/AN96)*100</f>
        <v>#DIV/0!</v>
      </c>
      <c r="AN97" s="122"/>
      <c r="AO97" s="122"/>
      <c r="AP97" s="122" t="e">
        <f>(AP96/AQ96)*100</f>
        <v>#DIV/0!</v>
      </c>
      <c r="AQ97" s="122"/>
      <c r="AR97" s="122"/>
      <c r="AS97" s="122" t="e">
        <f>(AS96/AT96)*100</f>
        <v>#DIV/0!</v>
      </c>
      <c r="AT97" s="122"/>
      <c r="AU97" s="122"/>
    </row>
    <row r="98" spans="2:47" ht="18" customHeight="1">
      <c r="B98" s="243"/>
      <c r="C98" s="116">
        <v>46</v>
      </c>
      <c r="D98" s="110" t="s">
        <v>138</v>
      </c>
      <c r="E98" s="110" t="s">
        <v>139</v>
      </c>
      <c r="F98" s="110" t="s">
        <v>368</v>
      </c>
      <c r="G98" s="73" t="s">
        <v>281</v>
      </c>
      <c r="H98" s="221" t="s">
        <v>28</v>
      </c>
      <c r="I98" s="14">
        <v>0</v>
      </c>
      <c r="J98" s="161">
        <v>338</v>
      </c>
      <c r="K98" s="162"/>
      <c r="L98" s="14">
        <v>0</v>
      </c>
      <c r="M98" s="161">
        <v>330</v>
      </c>
      <c r="N98" s="162"/>
      <c r="O98" s="14"/>
      <c r="P98" s="161"/>
      <c r="Q98" s="162"/>
      <c r="R98" s="14"/>
      <c r="S98" s="161"/>
      <c r="T98" s="162"/>
      <c r="U98" s="14"/>
      <c r="V98" s="161"/>
      <c r="W98" s="162"/>
      <c r="X98" s="14"/>
      <c r="Y98" s="161"/>
      <c r="Z98" s="162"/>
      <c r="AA98" s="14"/>
      <c r="AB98" s="161"/>
      <c r="AC98" s="162"/>
      <c r="AD98" s="14"/>
      <c r="AE98" s="161"/>
      <c r="AF98" s="162"/>
      <c r="AG98" s="14"/>
      <c r="AH98" s="161"/>
      <c r="AI98" s="162"/>
      <c r="AJ98" s="14"/>
      <c r="AK98" s="161"/>
      <c r="AL98" s="162"/>
      <c r="AM98" s="14"/>
      <c r="AN98" s="161"/>
      <c r="AO98" s="162"/>
      <c r="AP98" s="14"/>
      <c r="AQ98" s="161"/>
      <c r="AR98" s="162"/>
      <c r="AS98" s="14"/>
      <c r="AT98" s="161"/>
      <c r="AU98" s="162"/>
    </row>
    <row r="99" spans="2:47" ht="18" customHeight="1" thickBot="1">
      <c r="B99" s="243"/>
      <c r="C99" s="116"/>
      <c r="D99" s="110"/>
      <c r="E99" s="110"/>
      <c r="F99" s="240"/>
      <c r="G99" s="73"/>
      <c r="H99" s="221"/>
      <c r="I99" s="122">
        <f>(I98/J98)*100</f>
        <v>0</v>
      </c>
      <c r="J99" s="122"/>
      <c r="K99" s="122"/>
      <c r="L99" s="122">
        <f>(L98/M98)*100</f>
        <v>0</v>
      </c>
      <c r="M99" s="122"/>
      <c r="N99" s="122"/>
      <c r="O99" s="122" t="e">
        <f>(O98/P98)*100</f>
        <v>#DIV/0!</v>
      </c>
      <c r="P99" s="122"/>
      <c r="Q99" s="122"/>
      <c r="R99" s="122" t="e">
        <f>(R98/S98)*100</f>
        <v>#DIV/0!</v>
      </c>
      <c r="S99" s="122"/>
      <c r="T99" s="122"/>
      <c r="U99" s="122" t="e">
        <f>(U98/V98)*100</f>
        <v>#DIV/0!</v>
      </c>
      <c r="V99" s="122"/>
      <c r="W99" s="122"/>
      <c r="X99" s="122" t="e">
        <f>(X98/Y98)*100</f>
        <v>#DIV/0!</v>
      </c>
      <c r="Y99" s="122"/>
      <c r="Z99" s="122"/>
      <c r="AA99" s="122" t="e">
        <f>(AA98/AB98)*100</f>
        <v>#DIV/0!</v>
      </c>
      <c r="AB99" s="122"/>
      <c r="AC99" s="122"/>
      <c r="AD99" s="122" t="e">
        <f>(AD98/AE98)*100</f>
        <v>#DIV/0!</v>
      </c>
      <c r="AE99" s="122"/>
      <c r="AF99" s="122"/>
      <c r="AG99" s="122" t="e">
        <f>(AG98/AH98)*100</f>
        <v>#DIV/0!</v>
      </c>
      <c r="AH99" s="122"/>
      <c r="AI99" s="122"/>
      <c r="AJ99" s="122" t="e">
        <f>(AJ98/AK98)*100</f>
        <v>#DIV/0!</v>
      </c>
      <c r="AK99" s="122"/>
      <c r="AL99" s="122"/>
      <c r="AM99" s="122" t="e">
        <f>(AM98/AN98)*100</f>
        <v>#DIV/0!</v>
      </c>
      <c r="AN99" s="122"/>
      <c r="AO99" s="122"/>
      <c r="AP99" s="122" t="e">
        <f>(AP98/AQ98)*100</f>
        <v>#DIV/0!</v>
      </c>
      <c r="AQ99" s="122"/>
      <c r="AR99" s="122"/>
      <c r="AS99" s="122" t="e">
        <f>(AS98/AT98)*100</f>
        <v>#DIV/0!</v>
      </c>
      <c r="AT99" s="122"/>
      <c r="AU99" s="122"/>
    </row>
    <row r="100" spans="2:47" ht="18" customHeight="1">
      <c r="B100" s="243"/>
      <c r="C100" s="116">
        <v>47</v>
      </c>
      <c r="D100" s="188" t="s">
        <v>140</v>
      </c>
      <c r="E100" s="188" t="s">
        <v>141</v>
      </c>
      <c r="F100" s="238" t="s">
        <v>369</v>
      </c>
      <c r="G100" s="73" t="s">
        <v>281</v>
      </c>
      <c r="H100" s="221" t="s">
        <v>38</v>
      </c>
      <c r="I100" s="14" t="s">
        <v>493</v>
      </c>
      <c r="J100" s="161" t="s">
        <v>493</v>
      </c>
      <c r="K100" s="162"/>
      <c r="L100" s="14" t="s">
        <v>493</v>
      </c>
      <c r="M100" s="161" t="s">
        <v>493</v>
      </c>
      <c r="N100" s="162"/>
      <c r="O100" s="14"/>
      <c r="P100" s="161"/>
      <c r="Q100" s="162"/>
      <c r="R100" s="14"/>
      <c r="S100" s="161"/>
      <c r="T100" s="162"/>
      <c r="U100" s="14"/>
      <c r="V100" s="161"/>
      <c r="W100" s="162"/>
      <c r="X100" s="14"/>
      <c r="Y100" s="161"/>
      <c r="Z100" s="162"/>
      <c r="AA100" s="14"/>
      <c r="AB100" s="161"/>
      <c r="AC100" s="162"/>
      <c r="AD100" s="14"/>
      <c r="AE100" s="161"/>
      <c r="AF100" s="162"/>
      <c r="AG100" s="14"/>
      <c r="AH100" s="161"/>
      <c r="AI100" s="162"/>
      <c r="AJ100" s="14"/>
      <c r="AK100" s="161"/>
      <c r="AL100" s="162"/>
      <c r="AM100" s="14"/>
      <c r="AN100" s="161"/>
      <c r="AO100" s="162"/>
      <c r="AP100" s="14"/>
      <c r="AQ100" s="161"/>
      <c r="AR100" s="162"/>
      <c r="AS100" s="14"/>
      <c r="AT100" s="161"/>
      <c r="AU100" s="162"/>
    </row>
    <row r="101" spans="2:47" ht="18" customHeight="1" thickBot="1">
      <c r="B101" s="243"/>
      <c r="C101" s="116"/>
      <c r="D101" s="188"/>
      <c r="E101" s="188"/>
      <c r="F101" s="239"/>
      <c r="G101" s="73"/>
      <c r="H101" s="221"/>
      <c r="I101" s="122" t="e">
        <f>(I100/J100)*100</f>
        <v>#VALUE!</v>
      </c>
      <c r="J101" s="122"/>
      <c r="K101" s="122"/>
      <c r="L101" s="122" t="e">
        <f>(L100/M100)*100</f>
        <v>#VALUE!</v>
      </c>
      <c r="M101" s="122"/>
      <c r="N101" s="122"/>
      <c r="O101" s="122" t="e">
        <f>(O100/P100)*100</f>
        <v>#DIV/0!</v>
      </c>
      <c r="P101" s="122"/>
      <c r="Q101" s="122"/>
      <c r="R101" s="122" t="e">
        <f>(R100/S100)*100</f>
        <v>#DIV/0!</v>
      </c>
      <c r="S101" s="122"/>
      <c r="T101" s="122"/>
      <c r="U101" s="122" t="e">
        <f>(U100/V100)*100</f>
        <v>#DIV/0!</v>
      </c>
      <c r="V101" s="122"/>
      <c r="W101" s="122"/>
      <c r="X101" s="122" t="e">
        <f>(X100/Y100)*100</f>
        <v>#DIV/0!</v>
      </c>
      <c r="Y101" s="122"/>
      <c r="Z101" s="122"/>
      <c r="AA101" s="122" t="e">
        <f>(AA100/AB100)*100</f>
        <v>#DIV/0!</v>
      </c>
      <c r="AB101" s="122"/>
      <c r="AC101" s="122"/>
      <c r="AD101" s="122" t="e">
        <f>(AD100/AE100)*100</f>
        <v>#DIV/0!</v>
      </c>
      <c r="AE101" s="122"/>
      <c r="AF101" s="122"/>
      <c r="AG101" s="122" t="e">
        <f>(AG100/AH100)*100</f>
        <v>#DIV/0!</v>
      </c>
      <c r="AH101" s="122"/>
      <c r="AI101" s="122"/>
      <c r="AJ101" s="122" t="e">
        <f>(AJ100/AK100)*100</f>
        <v>#DIV/0!</v>
      </c>
      <c r="AK101" s="122"/>
      <c r="AL101" s="122"/>
      <c r="AM101" s="122" t="e">
        <f>(AM100/AN100)*100</f>
        <v>#DIV/0!</v>
      </c>
      <c r="AN101" s="122"/>
      <c r="AO101" s="122"/>
      <c r="AP101" s="122" t="e">
        <f>(AP100/AQ100)*100</f>
        <v>#DIV/0!</v>
      </c>
      <c r="AQ101" s="122"/>
      <c r="AR101" s="122"/>
      <c r="AS101" s="122" t="e">
        <f>(AS100/AT100)*100</f>
        <v>#DIV/0!</v>
      </c>
      <c r="AT101" s="122"/>
      <c r="AU101" s="122"/>
    </row>
    <row r="102" spans="2:47" ht="18" customHeight="1">
      <c r="B102" s="243"/>
      <c r="C102" s="116">
        <v>48</v>
      </c>
      <c r="D102" s="110" t="s">
        <v>142</v>
      </c>
      <c r="E102" s="110" t="s">
        <v>143</v>
      </c>
      <c r="F102" s="238" t="s">
        <v>370</v>
      </c>
      <c r="G102" s="73" t="s">
        <v>281</v>
      </c>
      <c r="H102" s="221" t="s">
        <v>38</v>
      </c>
      <c r="I102" s="14" t="s">
        <v>493</v>
      </c>
      <c r="J102" s="161" t="s">
        <v>493</v>
      </c>
      <c r="K102" s="162"/>
      <c r="L102" s="14" t="s">
        <v>493</v>
      </c>
      <c r="M102" s="161" t="s">
        <v>493</v>
      </c>
      <c r="N102" s="162"/>
      <c r="O102" s="14"/>
      <c r="P102" s="161"/>
      <c r="Q102" s="162"/>
      <c r="R102" s="14"/>
      <c r="S102" s="161"/>
      <c r="T102" s="162"/>
      <c r="U102" s="14"/>
      <c r="V102" s="161"/>
      <c r="W102" s="162"/>
      <c r="X102" s="14"/>
      <c r="Y102" s="161"/>
      <c r="Z102" s="162"/>
      <c r="AA102" s="14"/>
      <c r="AB102" s="161"/>
      <c r="AC102" s="162"/>
      <c r="AD102" s="14"/>
      <c r="AE102" s="161"/>
      <c r="AF102" s="162"/>
      <c r="AG102" s="14"/>
      <c r="AH102" s="161"/>
      <c r="AI102" s="162"/>
      <c r="AJ102" s="14"/>
      <c r="AK102" s="161"/>
      <c r="AL102" s="162"/>
      <c r="AM102" s="14"/>
      <c r="AN102" s="161"/>
      <c r="AO102" s="162"/>
      <c r="AP102" s="14"/>
      <c r="AQ102" s="161"/>
      <c r="AR102" s="162"/>
      <c r="AS102" s="14"/>
      <c r="AT102" s="161"/>
      <c r="AU102" s="162"/>
    </row>
    <row r="103" spans="2:47" ht="18" customHeight="1">
      <c r="B103" s="243"/>
      <c r="C103" s="116"/>
      <c r="D103" s="110"/>
      <c r="E103" s="110"/>
      <c r="F103" s="237"/>
      <c r="G103" s="73"/>
      <c r="H103" s="221"/>
      <c r="I103" s="122" t="e">
        <f>(I102/J102)*100</f>
        <v>#VALUE!</v>
      </c>
      <c r="J103" s="122"/>
      <c r="K103" s="122"/>
      <c r="L103" s="122" t="e">
        <f>(L102/M102)*100</f>
        <v>#VALUE!</v>
      </c>
      <c r="M103" s="122"/>
      <c r="N103" s="122"/>
      <c r="O103" s="122" t="e">
        <f>(O102/P102)*100</f>
        <v>#DIV/0!</v>
      </c>
      <c r="P103" s="122"/>
      <c r="Q103" s="122"/>
      <c r="R103" s="122" t="e">
        <f>(R102/S102)*100</f>
        <v>#DIV/0!</v>
      </c>
      <c r="S103" s="122"/>
      <c r="T103" s="122"/>
      <c r="U103" s="122" t="e">
        <f>(U102/V102)*100</f>
        <v>#DIV/0!</v>
      </c>
      <c r="V103" s="122"/>
      <c r="W103" s="122"/>
      <c r="X103" s="122" t="e">
        <f>(X102/Y102)*100</f>
        <v>#DIV/0!</v>
      </c>
      <c r="Y103" s="122"/>
      <c r="Z103" s="122"/>
      <c r="AA103" s="122" t="e">
        <f>(AA102/AB102)*100</f>
        <v>#DIV/0!</v>
      </c>
      <c r="AB103" s="122"/>
      <c r="AC103" s="122"/>
      <c r="AD103" s="122" t="e">
        <f>(AD102/AE102)*100</f>
        <v>#DIV/0!</v>
      </c>
      <c r="AE103" s="122"/>
      <c r="AF103" s="122"/>
      <c r="AG103" s="122" t="e">
        <f>(AG102/AH102)*100</f>
        <v>#DIV/0!</v>
      </c>
      <c r="AH103" s="122"/>
      <c r="AI103" s="122"/>
      <c r="AJ103" s="122" t="e">
        <f>(AJ102/AK102)*100</f>
        <v>#DIV/0!</v>
      </c>
      <c r="AK103" s="122"/>
      <c r="AL103" s="122"/>
      <c r="AM103" s="122" t="e">
        <f>(AM102/AN102)*100</f>
        <v>#DIV/0!</v>
      </c>
      <c r="AN103" s="122"/>
      <c r="AO103" s="122"/>
      <c r="AP103" s="122" t="e">
        <f>(AP102/AQ102)*100</f>
        <v>#DIV/0!</v>
      </c>
      <c r="AQ103" s="122"/>
      <c r="AR103" s="122"/>
      <c r="AS103" s="122" t="e">
        <f>(AS102/AT102)*100</f>
        <v>#DIV/0!</v>
      </c>
      <c r="AT103" s="122"/>
      <c r="AU103" s="122"/>
    </row>
    <row r="104" spans="2:47" ht="18" customHeight="1">
      <c r="B104" s="243"/>
      <c r="C104" s="116">
        <v>49</v>
      </c>
      <c r="D104" s="110" t="s">
        <v>144</v>
      </c>
      <c r="E104" s="110" t="s">
        <v>145</v>
      </c>
      <c r="F104" s="110" t="s">
        <v>371</v>
      </c>
      <c r="G104" s="73" t="s">
        <v>133</v>
      </c>
      <c r="H104" s="221" t="s">
        <v>28</v>
      </c>
      <c r="I104" s="14">
        <v>4</v>
      </c>
      <c r="J104" s="161">
        <v>338</v>
      </c>
      <c r="K104" s="162"/>
      <c r="L104" s="14">
        <v>4</v>
      </c>
      <c r="M104" s="161">
        <v>330</v>
      </c>
      <c r="N104" s="162"/>
      <c r="O104" s="14"/>
      <c r="P104" s="161"/>
      <c r="Q104" s="162"/>
      <c r="R104" s="14"/>
      <c r="S104" s="161"/>
      <c r="T104" s="162"/>
      <c r="U104" s="14"/>
      <c r="V104" s="161"/>
      <c r="W104" s="162"/>
      <c r="X104" s="14"/>
      <c r="Y104" s="161"/>
      <c r="Z104" s="162"/>
      <c r="AA104" s="14"/>
      <c r="AB104" s="161"/>
      <c r="AC104" s="162"/>
      <c r="AD104" s="14"/>
      <c r="AE104" s="161"/>
      <c r="AF104" s="162"/>
      <c r="AG104" s="14"/>
      <c r="AH104" s="161"/>
      <c r="AI104" s="162"/>
      <c r="AJ104" s="14"/>
      <c r="AK104" s="161"/>
      <c r="AL104" s="162"/>
      <c r="AM104" s="14"/>
      <c r="AN104" s="161"/>
      <c r="AO104" s="162"/>
      <c r="AP104" s="14"/>
      <c r="AQ104" s="161"/>
      <c r="AR104" s="162"/>
      <c r="AS104" s="14"/>
      <c r="AT104" s="161"/>
      <c r="AU104" s="162"/>
    </row>
    <row r="105" spans="2:47" ht="18" customHeight="1">
      <c r="B105" s="243"/>
      <c r="C105" s="116"/>
      <c r="D105" s="110"/>
      <c r="E105" s="110"/>
      <c r="F105" s="110"/>
      <c r="G105" s="73"/>
      <c r="H105" s="221"/>
      <c r="I105" s="122">
        <f>(I104/J104)*100</f>
        <v>1.1834319526627219</v>
      </c>
      <c r="J105" s="122"/>
      <c r="K105" s="122"/>
      <c r="L105" s="122">
        <f>(L104/M104)*100</f>
        <v>1.2121212121212122</v>
      </c>
      <c r="M105" s="122"/>
      <c r="N105" s="122"/>
      <c r="O105" s="122" t="e">
        <f>(O104/P104)*100</f>
        <v>#DIV/0!</v>
      </c>
      <c r="P105" s="122"/>
      <c r="Q105" s="122"/>
      <c r="R105" s="122" t="e">
        <f>(R104/S104)*100</f>
        <v>#DIV/0!</v>
      </c>
      <c r="S105" s="122"/>
      <c r="T105" s="122"/>
      <c r="U105" s="122" t="e">
        <f>(U104/V104)*100</f>
        <v>#DIV/0!</v>
      </c>
      <c r="V105" s="122"/>
      <c r="W105" s="122"/>
      <c r="X105" s="122" t="e">
        <f>(X104/Y104)*100</f>
        <v>#DIV/0!</v>
      </c>
      <c r="Y105" s="122"/>
      <c r="Z105" s="122"/>
      <c r="AA105" s="122" t="e">
        <f>(AA104/AB104)*100</f>
        <v>#DIV/0!</v>
      </c>
      <c r="AB105" s="122"/>
      <c r="AC105" s="122"/>
      <c r="AD105" s="122" t="e">
        <f>(AD104/AE104)*100</f>
        <v>#DIV/0!</v>
      </c>
      <c r="AE105" s="122"/>
      <c r="AF105" s="122"/>
      <c r="AG105" s="122" t="e">
        <f>(AG104/AH104)*100</f>
        <v>#DIV/0!</v>
      </c>
      <c r="AH105" s="122"/>
      <c r="AI105" s="122"/>
      <c r="AJ105" s="122" t="e">
        <f>(AJ104/AK104)*100</f>
        <v>#DIV/0!</v>
      </c>
      <c r="AK105" s="122"/>
      <c r="AL105" s="122"/>
      <c r="AM105" s="122" t="e">
        <f>(AM104/AN104)*100</f>
        <v>#DIV/0!</v>
      </c>
      <c r="AN105" s="122"/>
      <c r="AO105" s="122"/>
      <c r="AP105" s="122" t="e">
        <f>(AP104/AQ104)*100</f>
        <v>#DIV/0!</v>
      </c>
      <c r="AQ105" s="122"/>
      <c r="AR105" s="122"/>
      <c r="AS105" s="122" t="e">
        <f>(AS104/AT104)*100</f>
        <v>#DIV/0!</v>
      </c>
      <c r="AT105" s="122"/>
      <c r="AU105" s="122"/>
    </row>
    <row r="106" spans="2:47" ht="18" customHeight="1">
      <c r="B106" s="243"/>
      <c r="C106" s="116">
        <v>50</v>
      </c>
      <c r="D106" s="110" t="s">
        <v>146</v>
      </c>
      <c r="E106" s="110" t="s">
        <v>147</v>
      </c>
      <c r="F106" s="237" t="s">
        <v>372</v>
      </c>
      <c r="G106" s="73" t="s">
        <v>27</v>
      </c>
      <c r="H106" s="221" t="s">
        <v>28</v>
      </c>
      <c r="I106" s="14">
        <v>2</v>
      </c>
      <c r="J106" s="161">
        <v>338</v>
      </c>
      <c r="K106" s="162"/>
      <c r="L106" s="14">
        <v>2</v>
      </c>
      <c r="M106" s="161">
        <v>330</v>
      </c>
      <c r="N106" s="162"/>
      <c r="O106" s="14"/>
      <c r="P106" s="161"/>
      <c r="Q106" s="162"/>
      <c r="R106" s="14"/>
      <c r="S106" s="161"/>
      <c r="T106" s="162"/>
      <c r="U106" s="14"/>
      <c r="V106" s="161"/>
      <c r="W106" s="162"/>
      <c r="X106" s="14"/>
      <c r="Y106" s="161"/>
      <c r="Z106" s="162"/>
      <c r="AA106" s="14"/>
      <c r="AB106" s="161"/>
      <c r="AC106" s="162"/>
      <c r="AD106" s="14"/>
      <c r="AE106" s="161"/>
      <c r="AF106" s="162"/>
      <c r="AG106" s="14"/>
      <c r="AH106" s="161"/>
      <c r="AI106" s="162"/>
      <c r="AJ106" s="14"/>
      <c r="AK106" s="161"/>
      <c r="AL106" s="162"/>
      <c r="AM106" s="14"/>
      <c r="AN106" s="161"/>
      <c r="AO106" s="162"/>
      <c r="AP106" s="14"/>
      <c r="AQ106" s="161"/>
      <c r="AR106" s="162"/>
      <c r="AS106" s="14"/>
      <c r="AT106" s="161"/>
      <c r="AU106" s="162"/>
    </row>
    <row r="107" spans="2:47" ht="18" customHeight="1" thickBot="1">
      <c r="B107" s="243"/>
      <c r="C107" s="116"/>
      <c r="D107" s="110"/>
      <c r="E107" s="110"/>
      <c r="F107" s="237"/>
      <c r="G107" s="73"/>
      <c r="H107" s="221"/>
      <c r="I107" s="122">
        <f>(I106/J106)*100</f>
        <v>0.59171597633136097</v>
      </c>
      <c r="J107" s="122"/>
      <c r="K107" s="122"/>
      <c r="L107" s="122">
        <f>(L106/M106)*100</f>
        <v>0.60606060606060608</v>
      </c>
      <c r="M107" s="122"/>
      <c r="N107" s="122"/>
      <c r="O107" s="122" t="e">
        <f>(O106/P106)*100</f>
        <v>#DIV/0!</v>
      </c>
      <c r="P107" s="122"/>
      <c r="Q107" s="122"/>
      <c r="R107" s="122" t="e">
        <f>(R106/S106)*100</f>
        <v>#DIV/0!</v>
      </c>
      <c r="S107" s="122"/>
      <c r="T107" s="122"/>
      <c r="U107" s="122" t="e">
        <f>(U106/V106)*100</f>
        <v>#DIV/0!</v>
      </c>
      <c r="V107" s="122"/>
      <c r="W107" s="122"/>
      <c r="X107" s="122" t="e">
        <f>(X106/Y106)*100</f>
        <v>#DIV/0!</v>
      </c>
      <c r="Y107" s="122"/>
      <c r="Z107" s="122"/>
      <c r="AA107" s="122" t="e">
        <f>(AA106/AB106)*100</f>
        <v>#DIV/0!</v>
      </c>
      <c r="AB107" s="122"/>
      <c r="AC107" s="122"/>
      <c r="AD107" s="122" t="e">
        <f>(AD106/AE106)*100</f>
        <v>#DIV/0!</v>
      </c>
      <c r="AE107" s="122"/>
      <c r="AF107" s="122"/>
      <c r="AG107" s="122" t="e">
        <f>(AG106/AH106)*100</f>
        <v>#DIV/0!</v>
      </c>
      <c r="AH107" s="122"/>
      <c r="AI107" s="122"/>
      <c r="AJ107" s="122" t="e">
        <f>(AJ106/AK106)*100</f>
        <v>#DIV/0!</v>
      </c>
      <c r="AK107" s="122"/>
      <c r="AL107" s="122"/>
      <c r="AM107" s="122" t="e">
        <f>(AM106/AN106)*100</f>
        <v>#DIV/0!</v>
      </c>
      <c r="AN107" s="122"/>
      <c r="AO107" s="122"/>
      <c r="AP107" s="122" t="e">
        <f>(AP106/AQ106)*100</f>
        <v>#DIV/0!</v>
      </c>
      <c r="AQ107" s="122"/>
      <c r="AR107" s="122"/>
      <c r="AS107" s="122" t="e">
        <f>(AS106/AT106)*100</f>
        <v>#DIV/0!</v>
      </c>
      <c r="AT107" s="122"/>
      <c r="AU107" s="122"/>
    </row>
    <row r="108" spans="2:47" ht="18" customHeight="1">
      <c r="B108" s="230" t="s">
        <v>277</v>
      </c>
      <c r="C108" s="116">
        <v>51</v>
      </c>
      <c r="D108" s="110" t="s">
        <v>262</v>
      </c>
      <c r="E108" s="110" t="s">
        <v>263</v>
      </c>
      <c r="F108" s="235" t="s">
        <v>373</v>
      </c>
      <c r="G108" s="73" t="s">
        <v>281</v>
      </c>
      <c r="H108" s="221" t="s">
        <v>28</v>
      </c>
      <c r="I108" s="14" t="s">
        <v>493</v>
      </c>
      <c r="J108" s="161" t="s">
        <v>493</v>
      </c>
      <c r="K108" s="162"/>
      <c r="L108" s="14" t="s">
        <v>493</v>
      </c>
      <c r="M108" s="161" t="s">
        <v>493</v>
      </c>
      <c r="N108" s="162"/>
      <c r="O108" s="14"/>
      <c r="P108" s="161"/>
      <c r="Q108" s="162"/>
      <c r="R108" s="14"/>
      <c r="S108" s="161"/>
      <c r="T108" s="162"/>
      <c r="U108" s="14"/>
      <c r="V108" s="161"/>
      <c r="W108" s="162"/>
      <c r="X108" s="14"/>
      <c r="Y108" s="161"/>
      <c r="Z108" s="162"/>
      <c r="AA108" s="14"/>
      <c r="AB108" s="161"/>
      <c r="AC108" s="162"/>
      <c r="AD108" s="14"/>
      <c r="AE108" s="161"/>
      <c r="AF108" s="162"/>
      <c r="AG108" s="14"/>
      <c r="AH108" s="161"/>
      <c r="AI108" s="162"/>
      <c r="AJ108" s="14"/>
      <c r="AK108" s="161"/>
      <c r="AL108" s="162"/>
      <c r="AM108" s="14"/>
      <c r="AN108" s="161"/>
      <c r="AO108" s="162"/>
      <c r="AP108" s="14"/>
      <c r="AQ108" s="161"/>
      <c r="AR108" s="162"/>
      <c r="AS108" s="14"/>
      <c r="AT108" s="161"/>
      <c r="AU108" s="162"/>
    </row>
    <row r="109" spans="2:47" ht="18" customHeight="1">
      <c r="B109" s="231"/>
      <c r="C109" s="116"/>
      <c r="D109" s="110"/>
      <c r="E109" s="110"/>
      <c r="F109" s="236"/>
      <c r="G109" s="73"/>
      <c r="H109" s="221"/>
      <c r="I109" s="122" t="e">
        <f>(I108/J108)*100</f>
        <v>#VALUE!</v>
      </c>
      <c r="J109" s="122"/>
      <c r="K109" s="122"/>
      <c r="L109" s="122" t="e">
        <f>(L108/M108)*100</f>
        <v>#VALUE!</v>
      </c>
      <c r="M109" s="122"/>
      <c r="N109" s="122"/>
      <c r="O109" s="122" t="e">
        <f>(O108/P108)*100</f>
        <v>#DIV/0!</v>
      </c>
      <c r="P109" s="122"/>
      <c r="Q109" s="122"/>
      <c r="R109" s="122" t="e">
        <f>(R108/S108)*100</f>
        <v>#DIV/0!</v>
      </c>
      <c r="S109" s="122"/>
      <c r="T109" s="122"/>
      <c r="U109" s="122" t="e">
        <f>(U108/V108)*100</f>
        <v>#DIV/0!</v>
      </c>
      <c r="V109" s="122"/>
      <c r="W109" s="122"/>
      <c r="X109" s="122" t="e">
        <f>(X108/Y108)*100</f>
        <v>#DIV/0!</v>
      </c>
      <c r="Y109" s="122"/>
      <c r="Z109" s="122"/>
      <c r="AA109" s="122" t="e">
        <f>(AA108/AB108)*100</f>
        <v>#DIV/0!</v>
      </c>
      <c r="AB109" s="122"/>
      <c r="AC109" s="122"/>
      <c r="AD109" s="122" t="e">
        <f>(AD108/AE108)*100</f>
        <v>#DIV/0!</v>
      </c>
      <c r="AE109" s="122"/>
      <c r="AF109" s="122"/>
      <c r="AG109" s="122" t="e">
        <f>(AG108/AH108)*100</f>
        <v>#DIV/0!</v>
      </c>
      <c r="AH109" s="122"/>
      <c r="AI109" s="122"/>
      <c r="AJ109" s="122" t="e">
        <f>(AJ108/AK108)*100</f>
        <v>#DIV/0!</v>
      </c>
      <c r="AK109" s="122"/>
      <c r="AL109" s="122"/>
      <c r="AM109" s="122" t="e">
        <f>(AM108/AN108)*100</f>
        <v>#DIV/0!</v>
      </c>
      <c r="AN109" s="122"/>
      <c r="AO109" s="122"/>
      <c r="AP109" s="122" t="e">
        <f>(AP108/AQ108)*100</f>
        <v>#DIV/0!</v>
      </c>
      <c r="AQ109" s="122"/>
      <c r="AR109" s="122"/>
      <c r="AS109" s="122" t="e">
        <f>(AS108/AT108)*100</f>
        <v>#DIV/0!</v>
      </c>
      <c r="AT109" s="122"/>
      <c r="AU109" s="122"/>
    </row>
    <row r="110" spans="2:47" ht="18" customHeight="1">
      <c r="B110" s="231"/>
      <c r="C110" s="116">
        <v>52</v>
      </c>
      <c r="D110" s="110" t="s">
        <v>264</v>
      </c>
      <c r="E110" s="110" t="s">
        <v>265</v>
      </c>
      <c r="F110" s="233" t="s">
        <v>374</v>
      </c>
      <c r="G110" s="78">
        <v>1</v>
      </c>
      <c r="H110" s="221" t="s">
        <v>28</v>
      </c>
      <c r="I110" s="14" t="s">
        <v>493</v>
      </c>
      <c r="J110" s="161" t="s">
        <v>493</v>
      </c>
      <c r="K110" s="162"/>
      <c r="L110" s="14" t="s">
        <v>493</v>
      </c>
      <c r="M110" s="161" t="s">
        <v>493</v>
      </c>
      <c r="N110" s="162"/>
      <c r="O110" s="14"/>
      <c r="P110" s="161"/>
      <c r="Q110" s="162"/>
      <c r="R110" s="14"/>
      <c r="S110" s="161"/>
      <c r="T110" s="162"/>
      <c r="U110" s="14"/>
      <c r="V110" s="161"/>
      <c r="W110" s="162"/>
      <c r="X110" s="14"/>
      <c r="Y110" s="161"/>
      <c r="Z110" s="162"/>
      <c r="AA110" s="14"/>
      <c r="AB110" s="161"/>
      <c r="AC110" s="162"/>
      <c r="AD110" s="14"/>
      <c r="AE110" s="161"/>
      <c r="AF110" s="162"/>
      <c r="AG110" s="14"/>
      <c r="AH110" s="161"/>
      <c r="AI110" s="162"/>
      <c r="AJ110" s="14"/>
      <c r="AK110" s="161"/>
      <c r="AL110" s="162"/>
      <c r="AM110" s="14"/>
      <c r="AN110" s="161"/>
      <c r="AO110" s="162"/>
      <c r="AP110" s="14"/>
      <c r="AQ110" s="161"/>
      <c r="AR110" s="162"/>
      <c r="AS110" s="14"/>
      <c r="AT110" s="161"/>
      <c r="AU110" s="162"/>
    </row>
    <row r="111" spans="2:47" ht="18" customHeight="1">
      <c r="B111" s="231"/>
      <c r="C111" s="116"/>
      <c r="D111" s="110"/>
      <c r="E111" s="110"/>
      <c r="F111" s="234"/>
      <c r="G111" s="73"/>
      <c r="H111" s="221"/>
      <c r="I111" s="122" t="e">
        <f>(I110/J110)*100</f>
        <v>#VALUE!</v>
      </c>
      <c r="J111" s="122"/>
      <c r="K111" s="122"/>
      <c r="L111" s="122" t="e">
        <f>(L110/M110)*100</f>
        <v>#VALUE!</v>
      </c>
      <c r="M111" s="122"/>
      <c r="N111" s="122"/>
      <c r="O111" s="122" t="e">
        <f>(O110/P110)*100</f>
        <v>#DIV/0!</v>
      </c>
      <c r="P111" s="122"/>
      <c r="Q111" s="122"/>
      <c r="R111" s="122" t="e">
        <f>(R110/S110)*100</f>
        <v>#DIV/0!</v>
      </c>
      <c r="S111" s="122"/>
      <c r="T111" s="122"/>
      <c r="U111" s="122" t="e">
        <f>(U110/V110)*100</f>
        <v>#DIV/0!</v>
      </c>
      <c r="V111" s="122"/>
      <c r="W111" s="122"/>
      <c r="X111" s="122" t="e">
        <f>(X110/Y110)*100</f>
        <v>#DIV/0!</v>
      </c>
      <c r="Y111" s="122"/>
      <c r="Z111" s="122"/>
      <c r="AA111" s="122" t="e">
        <f>(AA110/AB110)*100</f>
        <v>#DIV/0!</v>
      </c>
      <c r="AB111" s="122"/>
      <c r="AC111" s="122"/>
      <c r="AD111" s="122" t="e">
        <f>(AD110/AE110)*100</f>
        <v>#DIV/0!</v>
      </c>
      <c r="AE111" s="122"/>
      <c r="AF111" s="122"/>
      <c r="AG111" s="122" t="e">
        <f>(AG110/AH110)*100</f>
        <v>#DIV/0!</v>
      </c>
      <c r="AH111" s="122"/>
      <c r="AI111" s="122"/>
      <c r="AJ111" s="122" t="e">
        <f>(AJ110/AK110)*100</f>
        <v>#DIV/0!</v>
      </c>
      <c r="AK111" s="122"/>
      <c r="AL111" s="122"/>
      <c r="AM111" s="122" t="e">
        <f>(AM110/AN110)*100</f>
        <v>#DIV/0!</v>
      </c>
      <c r="AN111" s="122"/>
      <c r="AO111" s="122"/>
      <c r="AP111" s="122" t="e">
        <f>(AP110/AQ110)*100</f>
        <v>#DIV/0!</v>
      </c>
      <c r="AQ111" s="122"/>
      <c r="AR111" s="122"/>
      <c r="AS111" s="122" t="e">
        <f>(AS110/AT110)*100</f>
        <v>#DIV/0!</v>
      </c>
      <c r="AT111" s="122"/>
      <c r="AU111" s="122"/>
    </row>
    <row r="112" spans="2:47" ht="18" customHeight="1">
      <c r="B112" s="231"/>
      <c r="C112" s="116">
        <v>53</v>
      </c>
      <c r="D112" s="110" t="s">
        <v>266</v>
      </c>
      <c r="E112" s="110" t="s">
        <v>267</v>
      </c>
      <c r="F112" s="233" t="s">
        <v>375</v>
      </c>
      <c r="G112" s="73" t="s">
        <v>281</v>
      </c>
      <c r="H112" s="221" t="s">
        <v>28</v>
      </c>
      <c r="I112" s="14" t="s">
        <v>493</v>
      </c>
      <c r="J112" s="161" t="s">
        <v>493</v>
      </c>
      <c r="K112" s="162"/>
      <c r="L112" s="14" t="s">
        <v>493</v>
      </c>
      <c r="M112" s="161" t="s">
        <v>493</v>
      </c>
      <c r="N112" s="162"/>
      <c r="O112" s="14"/>
      <c r="P112" s="161"/>
      <c r="Q112" s="162"/>
      <c r="R112" s="14"/>
      <c r="S112" s="161"/>
      <c r="T112" s="162"/>
      <c r="U112" s="14"/>
      <c r="V112" s="161"/>
      <c r="W112" s="162"/>
      <c r="X112" s="14"/>
      <c r="Y112" s="161"/>
      <c r="Z112" s="162"/>
      <c r="AA112" s="14"/>
      <c r="AB112" s="161"/>
      <c r="AC112" s="162"/>
      <c r="AD112" s="14"/>
      <c r="AE112" s="161"/>
      <c r="AF112" s="162"/>
      <c r="AG112" s="14"/>
      <c r="AH112" s="161"/>
      <c r="AI112" s="162"/>
      <c r="AJ112" s="14"/>
      <c r="AK112" s="161"/>
      <c r="AL112" s="162"/>
      <c r="AM112" s="14"/>
      <c r="AN112" s="161"/>
      <c r="AO112" s="162"/>
      <c r="AP112" s="14"/>
      <c r="AQ112" s="161"/>
      <c r="AR112" s="162"/>
      <c r="AS112" s="14"/>
      <c r="AT112" s="161"/>
      <c r="AU112" s="162"/>
    </row>
    <row r="113" spans="2:47" ht="18" customHeight="1">
      <c r="B113" s="231"/>
      <c r="C113" s="116"/>
      <c r="D113" s="110"/>
      <c r="E113" s="110"/>
      <c r="F113" s="234"/>
      <c r="G113" s="73"/>
      <c r="H113" s="221"/>
      <c r="I113" s="122" t="e">
        <f>(I112/J112)*100</f>
        <v>#VALUE!</v>
      </c>
      <c r="J113" s="122"/>
      <c r="K113" s="122"/>
      <c r="L113" s="122" t="e">
        <f>(L112/M112)*100</f>
        <v>#VALUE!</v>
      </c>
      <c r="M113" s="122"/>
      <c r="N113" s="122"/>
      <c r="O113" s="122" t="e">
        <f>(O112/P112)*100</f>
        <v>#DIV/0!</v>
      </c>
      <c r="P113" s="122"/>
      <c r="Q113" s="122"/>
      <c r="R113" s="122" t="e">
        <f>(R112/S112)*100</f>
        <v>#DIV/0!</v>
      </c>
      <c r="S113" s="122"/>
      <c r="T113" s="122"/>
      <c r="U113" s="122" t="e">
        <f>(U112/V112)*100</f>
        <v>#DIV/0!</v>
      </c>
      <c r="V113" s="122"/>
      <c r="W113" s="122"/>
      <c r="X113" s="122" t="e">
        <f>(X112/Y112)*100</f>
        <v>#DIV/0!</v>
      </c>
      <c r="Y113" s="122"/>
      <c r="Z113" s="122"/>
      <c r="AA113" s="122" t="e">
        <f>(AA112/AB112)*100</f>
        <v>#DIV/0!</v>
      </c>
      <c r="AB113" s="122"/>
      <c r="AC113" s="122"/>
      <c r="AD113" s="122" t="e">
        <f>(AD112/AE112)*100</f>
        <v>#DIV/0!</v>
      </c>
      <c r="AE113" s="122"/>
      <c r="AF113" s="122"/>
      <c r="AG113" s="122" t="e">
        <f>(AG112/AH112)*100</f>
        <v>#DIV/0!</v>
      </c>
      <c r="AH113" s="122"/>
      <c r="AI113" s="122"/>
      <c r="AJ113" s="122" t="e">
        <f>(AJ112/AK112)*100</f>
        <v>#DIV/0!</v>
      </c>
      <c r="AK113" s="122"/>
      <c r="AL113" s="122"/>
      <c r="AM113" s="122" t="e">
        <f>(AM112/AN112)*100</f>
        <v>#DIV/0!</v>
      </c>
      <c r="AN113" s="122"/>
      <c r="AO113" s="122"/>
      <c r="AP113" s="122" t="e">
        <f>(AP112/AQ112)*100</f>
        <v>#DIV/0!</v>
      </c>
      <c r="AQ113" s="122"/>
      <c r="AR113" s="122"/>
      <c r="AS113" s="122" t="e">
        <f>(AS112/AT112)*100</f>
        <v>#DIV/0!</v>
      </c>
      <c r="AT113" s="122"/>
      <c r="AU113" s="122"/>
    </row>
    <row r="114" spans="2:47" ht="18" customHeight="1">
      <c r="B114" s="231"/>
      <c r="C114" s="116">
        <v>54</v>
      </c>
      <c r="D114" s="110" t="s">
        <v>268</v>
      </c>
      <c r="E114" s="110" t="s">
        <v>269</v>
      </c>
      <c r="F114" s="233" t="s">
        <v>376</v>
      </c>
      <c r="G114" s="73" t="s">
        <v>45</v>
      </c>
      <c r="H114" s="221" t="s">
        <v>28</v>
      </c>
      <c r="I114" s="14" t="s">
        <v>493</v>
      </c>
      <c r="J114" s="161" t="s">
        <v>493</v>
      </c>
      <c r="K114" s="162"/>
      <c r="L114" s="14" t="s">
        <v>493</v>
      </c>
      <c r="M114" s="161" t="s">
        <v>493</v>
      </c>
      <c r="N114" s="162"/>
      <c r="O114" s="14"/>
      <c r="P114" s="161"/>
      <c r="Q114" s="162"/>
      <c r="R114" s="14"/>
      <c r="S114" s="161"/>
      <c r="T114" s="162"/>
      <c r="U114" s="14"/>
      <c r="V114" s="161"/>
      <c r="W114" s="162"/>
      <c r="X114" s="14"/>
      <c r="Y114" s="161"/>
      <c r="Z114" s="162"/>
      <c r="AA114" s="14"/>
      <c r="AB114" s="161"/>
      <c r="AC114" s="162"/>
      <c r="AD114" s="14"/>
      <c r="AE114" s="161"/>
      <c r="AF114" s="162"/>
      <c r="AG114" s="14"/>
      <c r="AH114" s="161"/>
      <c r="AI114" s="162"/>
      <c r="AJ114" s="14"/>
      <c r="AK114" s="161"/>
      <c r="AL114" s="162"/>
      <c r="AM114" s="14"/>
      <c r="AN114" s="161"/>
      <c r="AO114" s="162"/>
      <c r="AP114" s="14"/>
      <c r="AQ114" s="161"/>
      <c r="AR114" s="162"/>
      <c r="AS114" s="14"/>
      <c r="AT114" s="161"/>
      <c r="AU114" s="162"/>
    </row>
    <row r="115" spans="2:47" ht="18" customHeight="1">
      <c r="B115" s="231"/>
      <c r="C115" s="116"/>
      <c r="D115" s="110"/>
      <c r="E115" s="110"/>
      <c r="F115" s="234"/>
      <c r="G115" s="73"/>
      <c r="H115" s="221"/>
      <c r="I115" s="122" t="e">
        <f>(I114/J114)*100</f>
        <v>#VALUE!</v>
      </c>
      <c r="J115" s="122"/>
      <c r="K115" s="122"/>
      <c r="L115" s="122" t="e">
        <f>(L114/M114)*100</f>
        <v>#VALUE!</v>
      </c>
      <c r="M115" s="122"/>
      <c r="N115" s="122"/>
      <c r="O115" s="122" t="e">
        <f>(O114/P114)*100</f>
        <v>#DIV/0!</v>
      </c>
      <c r="P115" s="122"/>
      <c r="Q115" s="122"/>
      <c r="R115" s="122" t="e">
        <f>(R114/S114)*100</f>
        <v>#DIV/0!</v>
      </c>
      <c r="S115" s="122"/>
      <c r="T115" s="122"/>
      <c r="U115" s="122" t="e">
        <f>(U114/V114)*100</f>
        <v>#DIV/0!</v>
      </c>
      <c r="V115" s="122"/>
      <c r="W115" s="122"/>
      <c r="X115" s="122" t="e">
        <f>(X114/Y114)*100</f>
        <v>#DIV/0!</v>
      </c>
      <c r="Y115" s="122"/>
      <c r="Z115" s="122"/>
      <c r="AA115" s="122" t="e">
        <f>(AA114/AB114)*100</f>
        <v>#DIV/0!</v>
      </c>
      <c r="AB115" s="122"/>
      <c r="AC115" s="122"/>
      <c r="AD115" s="122" t="e">
        <f>(AD114/AE114)*100</f>
        <v>#DIV/0!</v>
      </c>
      <c r="AE115" s="122"/>
      <c r="AF115" s="122"/>
      <c r="AG115" s="122" t="e">
        <f>(AG114/AH114)*100</f>
        <v>#DIV/0!</v>
      </c>
      <c r="AH115" s="122"/>
      <c r="AI115" s="122"/>
      <c r="AJ115" s="122" t="e">
        <f>(AJ114/AK114)*100</f>
        <v>#DIV/0!</v>
      </c>
      <c r="AK115" s="122"/>
      <c r="AL115" s="122"/>
      <c r="AM115" s="122" t="e">
        <f>(AM114/AN114)*100</f>
        <v>#DIV/0!</v>
      </c>
      <c r="AN115" s="122"/>
      <c r="AO115" s="122"/>
      <c r="AP115" s="122" t="e">
        <f>(AP114/AQ114)*100</f>
        <v>#DIV/0!</v>
      </c>
      <c r="AQ115" s="122"/>
      <c r="AR115" s="122"/>
      <c r="AS115" s="122" t="e">
        <f>(AS114/AT114)*100</f>
        <v>#DIV/0!</v>
      </c>
      <c r="AT115" s="122"/>
      <c r="AU115" s="122"/>
    </row>
    <row r="116" spans="2:47" ht="18" customHeight="1">
      <c r="B116" s="231"/>
      <c r="C116" s="116">
        <v>55</v>
      </c>
      <c r="D116" s="110" t="s">
        <v>270</v>
      </c>
      <c r="E116" s="110" t="s">
        <v>271</v>
      </c>
      <c r="F116" s="233" t="s">
        <v>377</v>
      </c>
      <c r="G116" s="113"/>
      <c r="H116" s="221" t="s">
        <v>28</v>
      </c>
      <c r="I116" s="176" t="s">
        <v>493</v>
      </c>
      <c r="J116" s="177"/>
      <c r="K116" s="178"/>
      <c r="L116" s="176" t="s">
        <v>493</v>
      </c>
      <c r="M116" s="177"/>
      <c r="N116" s="178"/>
      <c r="O116" s="176"/>
      <c r="P116" s="177"/>
      <c r="Q116" s="178"/>
      <c r="R116" s="176"/>
      <c r="S116" s="177"/>
      <c r="T116" s="178"/>
      <c r="U116" s="176"/>
      <c r="V116" s="177"/>
      <c r="W116" s="178"/>
      <c r="X116" s="176"/>
      <c r="Y116" s="177"/>
      <c r="Z116" s="178"/>
      <c r="AA116" s="176"/>
      <c r="AB116" s="177"/>
      <c r="AC116" s="178"/>
      <c r="AD116" s="176"/>
      <c r="AE116" s="177"/>
      <c r="AF116" s="178"/>
      <c r="AG116" s="176"/>
      <c r="AH116" s="177"/>
      <c r="AI116" s="178"/>
      <c r="AJ116" s="176"/>
      <c r="AK116" s="177"/>
      <c r="AL116" s="178"/>
      <c r="AM116" s="176"/>
      <c r="AN116" s="177"/>
      <c r="AO116" s="178"/>
      <c r="AP116" s="176"/>
      <c r="AQ116" s="177"/>
      <c r="AR116" s="178"/>
      <c r="AS116" s="176"/>
      <c r="AT116" s="177"/>
      <c r="AU116" s="178"/>
    </row>
    <row r="117" spans="2:47" ht="18" customHeight="1" thickBot="1">
      <c r="B117" s="232"/>
      <c r="C117" s="116"/>
      <c r="D117" s="110"/>
      <c r="E117" s="110"/>
      <c r="F117" s="234"/>
      <c r="G117" s="113"/>
      <c r="H117" s="221"/>
      <c r="I117" s="179"/>
      <c r="J117" s="180"/>
      <c r="K117" s="181"/>
      <c r="L117" s="179"/>
      <c r="M117" s="180"/>
      <c r="N117" s="181"/>
      <c r="O117" s="179"/>
      <c r="P117" s="180"/>
      <c r="Q117" s="181"/>
      <c r="R117" s="179"/>
      <c r="S117" s="180"/>
      <c r="T117" s="181"/>
      <c r="U117" s="179"/>
      <c r="V117" s="180"/>
      <c r="W117" s="181"/>
      <c r="X117" s="179"/>
      <c r="Y117" s="180"/>
      <c r="Z117" s="181"/>
      <c r="AA117" s="179"/>
      <c r="AB117" s="180"/>
      <c r="AC117" s="181"/>
      <c r="AD117" s="179"/>
      <c r="AE117" s="180"/>
      <c r="AF117" s="181"/>
      <c r="AG117" s="179"/>
      <c r="AH117" s="180"/>
      <c r="AI117" s="181"/>
      <c r="AJ117" s="179"/>
      <c r="AK117" s="180"/>
      <c r="AL117" s="181"/>
      <c r="AM117" s="179"/>
      <c r="AN117" s="180"/>
      <c r="AO117" s="181"/>
      <c r="AP117" s="179"/>
      <c r="AQ117" s="180"/>
      <c r="AR117" s="181"/>
      <c r="AS117" s="179"/>
      <c r="AT117" s="180"/>
      <c r="AU117" s="181"/>
    </row>
    <row r="118" spans="2:47" ht="18" customHeight="1">
      <c r="B118" s="226" t="s">
        <v>149</v>
      </c>
      <c r="C118" s="116">
        <v>56</v>
      </c>
      <c r="D118" s="104" t="s">
        <v>306</v>
      </c>
      <c r="E118" s="104" t="s">
        <v>286</v>
      </c>
      <c r="F118" s="229" t="s">
        <v>378</v>
      </c>
      <c r="G118" s="86">
        <v>1</v>
      </c>
      <c r="H118" s="190" t="s">
        <v>28</v>
      </c>
      <c r="I118" s="14">
        <v>2865</v>
      </c>
      <c r="J118" s="161">
        <v>2865</v>
      </c>
      <c r="K118" s="162"/>
      <c r="L118" s="14">
        <v>1675</v>
      </c>
      <c r="M118" s="161">
        <v>1675</v>
      </c>
      <c r="N118" s="162"/>
      <c r="O118" s="14"/>
      <c r="P118" s="161"/>
      <c r="Q118" s="162"/>
      <c r="R118" s="14"/>
      <c r="S118" s="161"/>
      <c r="T118" s="162"/>
      <c r="U118" s="14"/>
      <c r="V118" s="161"/>
      <c r="W118" s="162"/>
      <c r="X118" s="14"/>
      <c r="Y118" s="161"/>
      <c r="Z118" s="162"/>
      <c r="AA118" s="14"/>
      <c r="AB118" s="161"/>
      <c r="AC118" s="162"/>
      <c r="AD118" s="14"/>
      <c r="AE118" s="161"/>
      <c r="AF118" s="162"/>
      <c r="AG118" s="14"/>
      <c r="AH118" s="161"/>
      <c r="AI118" s="162"/>
      <c r="AJ118" s="14"/>
      <c r="AK118" s="161"/>
      <c r="AL118" s="162"/>
      <c r="AM118" s="14"/>
      <c r="AN118" s="161"/>
      <c r="AO118" s="162"/>
      <c r="AP118" s="14"/>
      <c r="AQ118" s="161"/>
      <c r="AR118" s="162"/>
      <c r="AS118" s="14"/>
      <c r="AT118" s="161"/>
      <c r="AU118" s="162"/>
    </row>
    <row r="119" spans="2:47" ht="18" customHeight="1">
      <c r="B119" s="227"/>
      <c r="C119" s="116"/>
      <c r="D119" s="104"/>
      <c r="E119" s="104"/>
      <c r="F119" s="104"/>
      <c r="G119" s="84"/>
      <c r="H119" s="190"/>
      <c r="I119" s="122">
        <f>(I118/J118)*100</f>
        <v>100</v>
      </c>
      <c r="J119" s="122"/>
      <c r="K119" s="122"/>
      <c r="L119" s="122">
        <f>(L118/M118)*100</f>
        <v>100</v>
      </c>
      <c r="M119" s="122"/>
      <c r="N119" s="122"/>
      <c r="O119" s="122" t="e">
        <f>(O118/P118)*100</f>
        <v>#DIV/0!</v>
      </c>
      <c r="P119" s="122"/>
      <c r="Q119" s="122"/>
      <c r="R119" s="122" t="e">
        <f>(R118/S118)*100</f>
        <v>#DIV/0!</v>
      </c>
      <c r="S119" s="122"/>
      <c r="T119" s="122"/>
      <c r="U119" s="122" t="e">
        <f>(U118/V118)*100</f>
        <v>#DIV/0!</v>
      </c>
      <c r="V119" s="122"/>
      <c r="W119" s="122"/>
      <c r="X119" s="122" t="e">
        <f>(X118/Y118)*100</f>
        <v>#DIV/0!</v>
      </c>
      <c r="Y119" s="122"/>
      <c r="Z119" s="122"/>
      <c r="AA119" s="122" t="e">
        <f>(AA118/AB118)*100</f>
        <v>#DIV/0!</v>
      </c>
      <c r="AB119" s="122"/>
      <c r="AC119" s="122"/>
      <c r="AD119" s="122" t="e">
        <f>(AD118/AE118)*100</f>
        <v>#DIV/0!</v>
      </c>
      <c r="AE119" s="122"/>
      <c r="AF119" s="122"/>
      <c r="AG119" s="122" t="e">
        <f>(AG118/AH118)*100</f>
        <v>#DIV/0!</v>
      </c>
      <c r="AH119" s="122"/>
      <c r="AI119" s="122"/>
      <c r="AJ119" s="122" t="e">
        <f>(AJ118/AK118)*100</f>
        <v>#DIV/0!</v>
      </c>
      <c r="AK119" s="122"/>
      <c r="AL119" s="122"/>
      <c r="AM119" s="122" t="e">
        <f>(AM118/AN118)*100</f>
        <v>#DIV/0!</v>
      </c>
      <c r="AN119" s="122"/>
      <c r="AO119" s="122"/>
      <c r="AP119" s="122" t="e">
        <f>(AP118/AQ118)*100</f>
        <v>#DIV/0!</v>
      </c>
      <c r="AQ119" s="122"/>
      <c r="AR119" s="122"/>
      <c r="AS119" s="122" t="e">
        <f>(AS118/AT118)*100</f>
        <v>#DIV/0!</v>
      </c>
      <c r="AT119" s="122"/>
      <c r="AU119" s="122"/>
    </row>
    <row r="120" spans="2:47" ht="18" customHeight="1">
      <c r="B120" s="227"/>
      <c r="C120" s="116">
        <v>57</v>
      </c>
      <c r="D120" s="104" t="s">
        <v>307</v>
      </c>
      <c r="E120" s="104" t="s">
        <v>153</v>
      </c>
      <c r="F120" s="104" t="s">
        <v>379</v>
      </c>
      <c r="G120" s="86">
        <v>0.95</v>
      </c>
      <c r="H120" s="190" t="s">
        <v>28</v>
      </c>
      <c r="I120" s="14">
        <v>18</v>
      </c>
      <c r="J120" s="161">
        <v>18</v>
      </c>
      <c r="K120" s="162"/>
      <c r="L120" s="14">
        <v>33</v>
      </c>
      <c r="M120" s="161">
        <v>33</v>
      </c>
      <c r="N120" s="162"/>
      <c r="O120" s="14"/>
      <c r="P120" s="161"/>
      <c r="Q120" s="162"/>
      <c r="R120" s="14"/>
      <c r="S120" s="161"/>
      <c r="T120" s="162"/>
      <c r="U120" s="14"/>
      <c r="V120" s="161"/>
      <c r="W120" s="162"/>
      <c r="X120" s="14"/>
      <c r="Y120" s="161"/>
      <c r="Z120" s="162"/>
      <c r="AA120" s="14"/>
      <c r="AB120" s="161"/>
      <c r="AC120" s="162"/>
      <c r="AD120" s="14"/>
      <c r="AE120" s="161"/>
      <c r="AF120" s="162"/>
      <c r="AG120" s="14"/>
      <c r="AH120" s="161"/>
      <c r="AI120" s="162"/>
      <c r="AJ120" s="14"/>
      <c r="AK120" s="161"/>
      <c r="AL120" s="162"/>
      <c r="AM120" s="14"/>
      <c r="AN120" s="161"/>
      <c r="AO120" s="162"/>
      <c r="AP120" s="14"/>
      <c r="AQ120" s="161"/>
      <c r="AR120" s="162"/>
      <c r="AS120" s="14"/>
      <c r="AT120" s="161"/>
      <c r="AU120" s="162"/>
    </row>
    <row r="121" spans="2:47" ht="18" customHeight="1">
      <c r="B121" s="227"/>
      <c r="C121" s="116"/>
      <c r="D121" s="104"/>
      <c r="E121" s="104"/>
      <c r="F121" s="104"/>
      <c r="G121" s="84"/>
      <c r="H121" s="190"/>
      <c r="I121" s="122">
        <f>(I120/J120)*100</f>
        <v>100</v>
      </c>
      <c r="J121" s="122"/>
      <c r="K121" s="122"/>
      <c r="L121" s="122">
        <f>(L120/M120)*100</f>
        <v>100</v>
      </c>
      <c r="M121" s="122"/>
      <c r="N121" s="122"/>
      <c r="O121" s="122" t="e">
        <f>(O120/P120)*100</f>
        <v>#DIV/0!</v>
      </c>
      <c r="P121" s="122"/>
      <c r="Q121" s="122"/>
      <c r="R121" s="122" t="e">
        <f>(R120/S120)*100</f>
        <v>#DIV/0!</v>
      </c>
      <c r="S121" s="122"/>
      <c r="T121" s="122"/>
      <c r="U121" s="122" t="e">
        <f>(U120/V120)*100</f>
        <v>#DIV/0!</v>
      </c>
      <c r="V121" s="122"/>
      <c r="W121" s="122"/>
      <c r="X121" s="122" t="e">
        <f>(X120/Y120)*100</f>
        <v>#DIV/0!</v>
      </c>
      <c r="Y121" s="122"/>
      <c r="Z121" s="122"/>
      <c r="AA121" s="122" t="e">
        <f>(AA120/AB120)*100</f>
        <v>#DIV/0!</v>
      </c>
      <c r="AB121" s="122"/>
      <c r="AC121" s="122"/>
      <c r="AD121" s="122" t="e">
        <f>(AD120/AE120)*100</f>
        <v>#DIV/0!</v>
      </c>
      <c r="AE121" s="122"/>
      <c r="AF121" s="122"/>
      <c r="AG121" s="122" t="e">
        <f>(AG120/AH120)*100</f>
        <v>#DIV/0!</v>
      </c>
      <c r="AH121" s="122"/>
      <c r="AI121" s="122"/>
      <c r="AJ121" s="122" t="e">
        <f>(AJ120/AK120)*100</f>
        <v>#DIV/0!</v>
      </c>
      <c r="AK121" s="122"/>
      <c r="AL121" s="122"/>
      <c r="AM121" s="122" t="e">
        <f>(AM120/AN120)*100</f>
        <v>#DIV/0!</v>
      </c>
      <c r="AN121" s="122"/>
      <c r="AO121" s="122"/>
      <c r="AP121" s="122" t="e">
        <f>(AP120/AQ120)*100</f>
        <v>#DIV/0!</v>
      </c>
      <c r="AQ121" s="122"/>
      <c r="AR121" s="122"/>
      <c r="AS121" s="122" t="e">
        <f>(AS120/AT120)*100</f>
        <v>#DIV/0!</v>
      </c>
      <c r="AT121" s="122"/>
      <c r="AU121" s="122"/>
    </row>
    <row r="122" spans="2:47" ht="18" customHeight="1">
      <c r="B122" s="227"/>
      <c r="C122" s="116">
        <v>58</v>
      </c>
      <c r="D122" s="104" t="s">
        <v>308</v>
      </c>
      <c r="E122" s="104" t="s">
        <v>155</v>
      </c>
      <c r="F122" s="104" t="s">
        <v>380</v>
      </c>
      <c r="G122" s="86">
        <v>0.95</v>
      </c>
      <c r="H122" s="190" t="s">
        <v>28</v>
      </c>
      <c r="I122" s="14">
        <v>594</v>
      </c>
      <c r="J122" s="161">
        <v>594</v>
      </c>
      <c r="K122" s="162"/>
      <c r="L122" s="14">
        <v>343</v>
      </c>
      <c r="M122" s="161">
        <v>343</v>
      </c>
      <c r="N122" s="162"/>
      <c r="O122" s="14"/>
      <c r="P122" s="161"/>
      <c r="Q122" s="162"/>
      <c r="R122" s="14"/>
      <c r="S122" s="161"/>
      <c r="T122" s="162"/>
      <c r="U122" s="14"/>
      <c r="V122" s="161"/>
      <c r="W122" s="162"/>
      <c r="X122" s="14"/>
      <c r="Y122" s="161"/>
      <c r="Z122" s="162"/>
      <c r="AA122" s="14"/>
      <c r="AB122" s="161"/>
      <c r="AC122" s="162"/>
      <c r="AD122" s="14"/>
      <c r="AE122" s="161"/>
      <c r="AF122" s="162"/>
      <c r="AG122" s="14"/>
      <c r="AH122" s="161"/>
      <c r="AI122" s="162"/>
      <c r="AJ122" s="14"/>
      <c r="AK122" s="161"/>
      <c r="AL122" s="162"/>
      <c r="AM122" s="14"/>
      <c r="AN122" s="161"/>
      <c r="AO122" s="162"/>
      <c r="AP122" s="14"/>
      <c r="AQ122" s="161"/>
      <c r="AR122" s="162"/>
      <c r="AS122" s="14"/>
      <c r="AT122" s="161"/>
      <c r="AU122" s="162"/>
    </row>
    <row r="123" spans="2:47" ht="18" customHeight="1">
      <c r="B123" s="227"/>
      <c r="C123" s="116"/>
      <c r="D123" s="104"/>
      <c r="E123" s="104"/>
      <c r="F123" s="104"/>
      <c r="G123" s="84"/>
      <c r="H123" s="190"/>
      <c r="I123" s="122">
        <f>(I122/J122)*100</f>
        <v>100</v>
      </c>
      <c r="J123" s="122"/>
      <c r="K123" s="122"/>
      <c r="L123" s="122">
        <f>(L122/M122)*100</f>
        <v>100</v>
      </c>
      <c r="M123" s="122"/>
      <c r="N123" s="122"/>
      <c r="O123" s="122" t="e">
        <f>(O122/P122)*100</f>
        <v>#DIV/0!</v>
      </c>
      <c r="P123" s="122"/>
      <c r="Q123" s="122"/>
      <c r="R123" s="122" t="e">
        <f>(R122/S122)*100</f>
        <v>#DIV/0!</v>
      </c>
      <c r="S123" s="122"/>
      <c r="T123" s="122"/>
      <c r="U123" s="122" t="e">
        <f>(U122/V122)*100</f>
        <v>#DIV/0!</v>
      </c>
      <c r="V123" s="122"/>
      <c r="W123" s="122"/>
      <c r="X123" s="122" t="e">
        <f>(X122/Y122)*100</f>
        <v>#DIV/0!</v>
      </c>
      <c r="Y123" s="122"/>
      <c r="Z123" s="122"/>
      <c r="AA123" s="122" t="e">
        <f>(AA122/AB122)*100</f>
        <v>#DIV/0!</v>
      </c>
      <c r="AB123" s="122"/>
      <c r="AC123" s="122"/>
      <c r="AD123" s="122" t="e">
        <f>(AD122/AE122)*100</f>
        <v>#DIV/0!</v>
      </c>
      <c r="AE123" s="122"/>
      <c r="AF123" s="122"/>
      <c r="AG123" s="122" t="e">
        <f>(AG122/AH122)*100</f>
        <v>#DIV/0!</v>
      </c>
      <c r="AH123" s="122"/>
      <c r="AI123" s="122"/>
      <c r="AJ123" s="122" t="e">
        <f>(AJ122/AK122)*100</f>
        <v>#DIV/0!</v>
      </c>
      <c r="AK123" s="122"/>
      <c r="AL123" s="122"/>
      <c r="AM123" s="122" t="e">
        <f>(AM122/AN122)*100</f>
        <v>#DIV/0!</v>
      </c>
      <c r="AN123" s="122"/>
      <c r="AO123" s="122"/>
      <c r="AP123" s="122" t="e">
        <f>(AP122/AQ122)*100</f>
        <v>#DIV/0!</v>
      </c>
      <c r="AQ123" s="122"/>
      <c r="AR123" s="122"/>
      <c r="AS123" s="122" t="e">
        <f>(AS122/AT122)*100</f>
        <v>#DIV/0!</v>
      </c>
      <c r="AT123" s="122"/>
      <c r="AU123" s="122"/>
    </row>
    <row r="124" spans="2:47" ht="18" customHeight="1">
      <c r="B124" s="227"/>
      <c r="C124" s="116">
        <v>59</v>
      </c>
      <c r="D124" s="103" t="s">
        <v>309</v>
      </c>
      <c r="E124" s="103" t="s">
        <v>157</v>
      </c>
      <c r="F124" s="103" t="s">
        <v>381</v>
      </c>
      <c r="G124" s="86">
        <v>0.95</v>
      </c>
      <c r="H124" s="190" t="s">
        <v>28</v>
      </c>
      <c r="I124" s="14">
        <v>140</v>
      </c>
      <c r="J124" s="161">
        <v>140</v>
      </c>
      <c r="K124" s="162"/>
      <c r="L124" s="14">
        <v>129</v>
      </c>
      <c r="M124" s="161">
        <v>129</v>
      </c>
      <c r="N124" s="162"/>
      <c r="O124" s="14"/>
      <c r="P124" s="161"/>
      <c r="Q124" s="162"/>
      <c r="R124" s="14"/>
      <c r="S124" s="161"/>
      <c r="T124" s="162"/>
      <c r="U124" s="14"/>
      <c r="V124" s="161"/>
      <c r="W124" s="162"/>
      <c r="X124" s="14"/>
      <c r="Y124" s="161"/>
      <c r="Z124" s="162"/>
      <c r="AA124" s="14"/>
      <c r="AB124" s="161"/>
      <c r="AC124" s="162"/>
      <c r="AD124" s="14"/>
      <c r="AE124" s="161"/>
      <c r="AF124" s="162"/>
      <c r="AG124" s="14"/>
      <c r="AH124" s="161"/>
      <c r="AI124" s="162"/>
      <c r="AJ124" s="14"/>
      <c r="AK124" s="161"/>
      <c r="AL124" s="162"/>
      <c r="AM124" s="14"/>
      <c r="AN124" s="161"/>
      <c r="AO124" s="162"/>
      <c r="AP124" s="14"/>
      <c r="AQ124" s="161"/>
      <c r="AR124" s="162"/>
      <c r="AS124" s="14"/>
      <c r="AT124" s="161"/>
      <c r="AU124" s="162"/>
    </row>
    <row r="125" spans="2:47" ht="18" customHeight="1">
      <c r="B125" s="227"/>
      <c r="C125" s="116"/>
      <c r="D125" s="103"/>
      <c r="E125" s="103"/>
      <c r="F125" s="103"/>
      <c r="G125" s="84"/>
      <c r="H125" s="190"/>
      <c r="I125" s="122">
        <f>(I124/J124)*100</f>
        <v>100</v>
      </c>
      <c r="J125" s="122"/>
      <c r="K125" s="122"/>
      <c r="L125" s="122">
        <f>(L124/M124)*100</f>
        <v>100</v>
      </c>
      <c r="M125" s="122"/>
      <c r="N125" s="122"/>
      <c r="O125" s="122" t="e">
        <f>(O124/P124)*100</f>
        <v>#DIV/0!</v>
      </c>
      <c r="P125" s="122"/>
      <c r="Q125" s="122"/>
      <c r="R125" s="122" t="e">
        <f>(R124/S124)*100</f>
        <v>#DIV/0!</v>
      </c>
      <c r="S125" s="122"/>
      <c r="T125" s="122"/>
      <c r="U125" s="122" t="e">
        <f>(U124/V124)*100</f>
        <v>#DIV/0!</v>
      </c>
      <c r="V125" s="122"/>
      <c r="W125" s="122"/>
      <c r="X125" s="122" t="e">
        <f>(X124/Y124)*100</f>
        <v>#DIV/0!</v>
      </c>
      <c r="Y125" s="122"/>
      <c r="Z125" s="122"/>
      <c r="AA125" s="122" t="e">
        <f>(AA124/AB124)*100</f>
        <v>#DIV/0!</v>
      </c>
      <c r="AB125" s="122"/>
      <c r="AC125" s="122"/>
      <c r="AD125" s="122" t="e">
        <f>(AD124/AE124)*100</f>
        <v>#DIV/0!</v>
      </c>
      <c r="AE125" s="122"/>
      <c r="AF125" s="122"/>
      <c r="AG125" s="122" t="e">
        <f>(AG124/AH124)*100</f>
        <v>#DIV/0!</v>
      </c>
      <c r="AH125" s="122"/>
      <c r="AI125" s="122"/>
      <c r="AJ125" s="122" t="e">
        <f>(AJ124/AK124)*100</f>
        <v>#DIV/0!</v>
      </c>
      <c r="AK125" s="122"/>
      <c r="AL125" s="122"/>
      <c r="AM125" s="122" t="e">
        <f>(AM124/AN124)*100</f>
        <v>#DIV/0!</v>
      </c>
      <c r="AN125" s="122"/>
      <c r="AO125" s="122"/>
      <c r="AP125" s="122" t="e">
        <f>(AP124/AQ124)*100</f>
        <v>#DIV/0!</v>
      </c>
      <c r="AQ125" s="122"/>
      <c r="AR125" s="122"/>
      <c r="AS125" s="122" t="e">
        <f>(AS124/AT124)*100</f>
        <v>#DIV/0!</v>
      </c>
      <c r="AT125" s="122"/>
      <c r="AU125" s="122"/>
    </row>
    <row r="126" spans="2:47" ht="18" customHeight="1">
      <c r="B126" s="227"/>
      <c r="C126" s="116">
        <v>60</v>
      </c>
      <c r="D126" s="103" t="s">
        <v>310</v>
      </c>
      <c r="E126" s="103" t="s">
        <v>159</v>
      </c>
      <c r="F126" s="103" t="s">
        <v>382</v>
      </c>
      <c r="G126" s="86">
        <v>0.95</v>
      </c>
      <c r="H126" s="190" t="s">
        <v>28</v>
      </c>
      <c r="I126" s="14" t="s">
        <v>493</v>
      </c>
      <c r="J126" s="161" t="s">
        <v>493</v>
      </c>
      <c r="K126" s="162"/>
      <c r="L126" s="14" t="s">
        <v>493</v>
      </c>
      <c r="M126" s="161" t="s">
        <v>493</v>
      </c>
      <c r="N126" s="162"/>
      <c r="O126" s="14"/>
      <c r="P126" s="161"/>
      <c r="Q126" s="162"/>
      <c r="R126" s="14"/>
      <c r="S126" s="161"/>
      <c r="T126" s="162"/>
      <c r="U126" s="14"/>
      <c r="V126" s="161"/>
      <c r="W126" s="162"/>
      <c r="X126" s="14"/>
      <c r="Y126" s="161"/>
      <c r="Z126" s="162"/>
      <c r="AA126" s="14"/>
      <c r="AB126" s="161"/>
      <c r="AC126" s="162"/>
      <c r="AD126" s="14"/>
      <c r="AE126" s="161"/>
      <c r="AF126" s="162"/>
      <c r="AG126" s="14"/>
      <c r="AH126" s="161"/>
      <c r="AI126" s="162"/>
      <c r="AJ126" s="14"/>
      <c r="AK126" s="161"/>
      <c r="AL126" s="162"/>
      <c r="AM126" s="14"/>
      <c r="AN126" s="161"/>
      <c r="AO126" s="162"/>
      <c r="AP126" s="14"/>
      <c r="AQ126" s="161"/>
      <c r="AR126" s="162"/>
      <c r="AS126" s="14"/>
      <c r="AT126" s="161"/>
      <c r="AU126" s="162"/>
    </row>
    <row r="127" spans="2:47" ht="18" customHeight="1" thickBot="1">
      <c r="B127" s="227"/>
      <c r="C127" s="116"/>
      <c r="D127" s="103"/>
      <c r="E127" s="103"/>
      <c r="F127" s="225"/>
      <c r="G127" s="84"/>
      <c r="H127" s="190"/>
      <c r="I127" s="122" t="e">
        <f>(I126/J126)*100</f>
        <v>#VALUE!</v>
      </c>
      <c r="J127" s="122"/>
      <c r="K127" s="122"/>
      <c r="L127" s="122" t="e">
        <f>(L126/M126)*100</f>
        <v>#VALUE!</v>
      </c>
      <c r="M127" s="122"/>
      <c r="N127" s="122"/>
      <c r="O127" s="122" t="e">
        <f>(O126/P126)*100</f>
        <v>#DIV/0!</v>
      </c>
      <c r="P127" s="122"/>
      <c r="Q127" s="122"/>
      <c r="R127" s="122" t="e">
        <f>(R126/S126)*100</f>
        <v>#DIV/0!</v>
      </c>
      <c r="S127" s="122"/>
      <c r="T127" s="122"/>
      <c r="U127" s="122" t="e">
        <f>(U126/V126)*100</f>
        <v>#DIV/0!</v>
      </c>
      <c r="V127" s="122"/>
      <c r="W127" s="122"/>
      <c r="X127" s="122" t="e">
        <f>(X126/Y126)*100</f>
        <v>#DIV/0!</v>
      </c>
      <c r="Y127" s="122"/>
      <c r="Z127" s="122"/>
      <c r="AA127" s="122" t="e">
        <f>(AA126/AB126)*100</f>
        <v>#DIV/0!</v>
      </c>
      <c r="AB127" s="122"/>
      <c r="AC127" s="122"/>
      <c r="AD127" s="122" t="e">
        <f>(AD126/AE126)*100</f>
        <v>#DIV/0!</v>
      </c>
      <c r="AE127" s="122"/>
      <c r="AF127" s="122"/>
      <c r="AG127" s="122" t="e">
        <f>(AG126/AH126)*100</f>
        <v>#DIV/0!</v>
      </c>
      <c r="AH127" s="122"/>
      <c r="AI127" s="122"/>
      <c r="AJ127" s="122" t="e">
        <f>(AJ126/AK126)*100</f>
        <v>#DIV/0!</v>
      </c>
      <c r="AK127" s="122"/>
      <c r="AL127" s="122"/>
      <c r="AM127" s="122" t="e">
        <f>(AM126/AN126)*100</f>
        <v>#DIV/0!</v>
      </c>
      <c r="AN127" s="122"/>
      <c r="AO127" s="122"/>
      <c r="AP127" s="122" t="e">
        <f>(AP126/AQ126)*100</f>
        <v>#DIV/0!</v>
      </c>
      <c r="AQ127" s="122"/>
      <c r="AR127" s="122"/>
      <c r="AS127" s="122" t="e">
        <f>(AS126/AT126)*100</f>
        <v>#DIV/0!</v>
      </c>
      <c r="AT127" s="122"/>
      <c r="AU127" s="122"/>
    </row>
    <row r="128" spans="2:47" ht="18" customHeight="1">
      <c r="B128" s="227"/>
      <c r="C128" s="116">
        <v>61</v>
      </c>
      <c r="D128" s="103" t="s">
        <v>311</v>
      </c>
      <c r="E128" s="103" t="s">
        <v>163</v>
      </c>
      <c r="F128" s="103" t="s">
        <v>383</v>
      </c>
      <c r="G128" s="86">
        <v>0.95</v>
      </c>
      <c r="H128" s="190" t="s">
        <v>28</v>
      </c>
      <c r="I128" s="14">
        <v>405</v>
      </c>
      <c r="J128" s="161">
        <v>405</v>
      </c>
      <c r="K128" s="162"/>
      <c r="L128" s="14">
        <v>171</v>
      </c>
      <c r="M128" s="161">
        <v>171</v>
      </c>
      <c r="N128" s="162"/>
      <c r="O128" s="14"/>
      <c r="P128" s="161"/>
      <c r="Q128" s="162"/>
      <c r="R128" s="14"/>
      <c r="S128" s="161"/>
      <c r="T128" s="162"/>
      <c r="U128" s="14"/>
      <c r="V128" s="161"/>
      <c r="W128" s="162"/>
      <c r="X128" s="14"/>
      <c r="Y128" s="161"/>
      <c r="Z128" s="162"/>
      <c r="AA128" s="14"/>
      <c r="AB128" s="161"/>
      <c r="AC128" s="162"/>
      <c r="AD128" s="14"/>
      <c r="AE128" s="161"/>
      <c r="AF128" s="162"/>
      <c r="AG128" s="14"/>
      <c r="AH128" s="161"/>
      <c r="AI128" s="162"/>
      <c r="AJ128" s="14"/>
      <c r="AK128" s="161"/>
      <c r="AL128" s="162"/>
      <c r="AM128" s="14"/>
      <c r="AN128" s="161"/>
      <c r="AO128" s="162"/>
      <c r="AP128" s="14"/>
      <c r="AQ128" s="161"/>
      <c r="AR128" s="162"/>
      <c r="AS128" s="14"/>
      <c r="AT128" s="161"/>
      <c r="AU128" s="162"/>
    </row>
    <row r="129" spans="2:47" ht="18" customHeight="1">
      <c r="B129" s="227"/>
      <c r="C129" s="116"/>
      <c r="D129" s="103"/>
      <c r="E129" s="103"/>
      <c r="F129" s="103"/>
      <c r="G129" s="84"/>
      <c r="H129" s="190"/>
      <c r="I129" s="122">
        <f>(I128/J128)*100</f>
        <v>100</v>
      </c>
      <c r="J129" s="122"/>
      <c r="K129" s="122"/>
      <c r="L129" s="122">
        <f>(L128/M128)*100</f>
        <v>100</v>
      </c>
      <c r="M129" s="122"/>
      <c r="N129" s="122"/>
      <c r="O129" s="122" t="e">
        <f>(O128/P128)*100</f>
        <v>#DIV/0!</v>
      </c>
      <c r="P129" s="122"/>
      <c r="Q129" s="122"/>
      <c r="R129" s="122" t="e">
        <f>(R128/S128)*100</f>
        <v>#DIV/0!</v>
      </c>
      <c r="S129" s="122"/>
      <c r="T129" s="122"/>
      <c r="U129" s="122" t="e">
        <f>(U128/V128)*100</f>
        <v>#DIV/0!</v>
      </c>
      <c r="V129" s="122"/>
      <c r="W129" s="122"/>
      <c r="X129" s="122" t="e">
        <f>(X128/Y128)*100</f>
        <v>#DIV/0!</v>
      </c>
      <c r="Y129" s="122"/>
      <c r="Z129" s="122"/>
      <c r="AA129" s="122" t="e">
        <f>(AA128/AB128)*100</f>
        <v>#DIV/0!</v>
      </c>
      <c r="AB129" s="122"/>
      <c r="AC129" s="122"/>
      <c r="AD129" s="122" t="e">
        <f>(AD128/AE128)*100</f>
        <v>#DIV/0!</v>
      </c>
      <c r="AE129" s="122"/>
      <c r="AF129" s="122"/>
      <c r="AG129" s="122" t="e">
        <f>(AG128/AH128)*100</f>
        <v>#DIV/0!</v>
      </c>
      <c r="AH129" s="122"/>
      <c r="AI129" s="122"/>
      <c r="AJ129" s="122" t="e">
        <f>(AJ128/AK128)*100</f>
        <v>#DIV/0!</v>
      </c>
      <c r="AK129" s="122"/>
      <c r="AL129" s="122"/>
      <c r="AM129" s="122" t="e">
        <f>(AM128/AN128)*100</f>
        <v>#DIV/0!</v>
      </c>
      <c r="AN129" s="122"/>
      <c r="AO129" s="122"/>
      <c r="AP129" s="122" t="e">
        <f>(AP128/AQ128)*100</f>
        <v>#DIV/0!</v>
      </c>
      <c r="AQ129" s="122"/>
      <c r="AR129" s="122"/>
      <c r="AS129" s="122" t="e">
        <f>(AS128/AT128)*100</f>
        <v>#DIV/0!</v>
      </c>
      <c r="AT129" s="122"/>
      <c r="AU129" s="122"/>
    </row>
    <row r="130" spans="2:47" ht="18" customHeight="1">
      <c r="B130" s="227"/>
      <c r="C130" s="116">
        <v>62</v>
      </c>
      <c r="D130" s="103" t="s">
        <v>312</v>
      </c>
      <c r="E130" s="103" t="s">
        <v>165</v>
      </c>
      <c r="F130" s="103" t="s">
        <v>384</v>
      </c>
      <c r="G130" s="86">
        <v>0.95</v>
      </c>
      <c r="H130" s="190" t="s">
        <v>28</v>
      </c>
      <c r="I130" s="14">
        <v>49</v>
      </c>
      <c r="J130" s="161">
        <v>49</v>
      </c>
      <c r="K130" s="162"/>
      <c r="L130" s="14">
        <v>43</v>
      </c>
      <c r="M130" s="161">
        <v>43</v>
      </c>
      <c r="N130" s="162"/>
      <c r="O130" s="14"/>
      <c r="P130" s="161"/>
      <c r="Q130" s="162"/>
      <c r="R130" s="14"/>
      <c r="S130" s="161"/>
      <c r="T130" s="162"/>
      <c r="U130" s="14"/>
      <c r="V130" s="161"/>
      <c r="W130" s="162"/>
      <c r="X130" s="14"/>
      <c r="Y130" s="161"/>
      <c r="Z130" s="162"/>
      <c r="AA130" s="14"/>
      <c r="AB130" s="161"/>
      <c r="AC130" s="162"/>
      <c r="AD130" s="14"/>
      <c r="AE130" s="161"/>
      <c r="AF130" s="162"/>
      <c r="AG130" s="14"/>
      <c r="AH130" s="161"/>
      <c r="AI130" s="162"/>
      <c r="AJ130" s="14"/>
      <c r="AK130" s="161"/>
      <c r="AL130" s="162"/>
      <c r="AM130" s="14"/>
      <c r="AN130" s="161"/>
      <c r="AO130" s="162"/>
      <c r="AP130" s="14"/>
      <c r="AQ130" s="161"/>
      <c r="AR130" s="162"/>
      <c r="AS130" s="14"/>
      <c r="AT130" s="161"/>
      <c r="AU130" s="162"/>
    </row>
    <row r="131" spans="2:47" ht="18" customHeight="1" thickBot="1">
      <c r="B131" s="228"/>
      <c r="C131" s="116"/>
      <c r="D131" s="103"/>
      <c r="E131" s="103"/>
      <c r="F131" s="225"/>
      <c r="G131" s="84"/>
      <c r="H131" s="190"/>
      <c r="I131" s="122">
        <f>(I130/J130)*100</f>
        <v>100</v>
      </c>
      <c r="J131" s="122"/>
      <c r="K131" s="122"/>
      <c r="L131" s="122">
        <f>(L130/M130)*100</f>
        <v>100</v>
      </c>
      <c r="M131" s="122"/>
      <c r="N131" s="122"/>
      <c r="O131" s="122" t="e">
        <f>(O130/P130)*100</f>
        <v>#DIV/0!</v>
      </c>
      <c r="P131" s="122"/>
      <c r="Q131" s="122"/>
      <c r="R131" s="122" t="e">
        <f>(R130/S130)*100</f>
        <v>#DIV/0!</v>
      </c>
      <c r="S131" s="122"/>
      <c r="T131" s="122"/>
      <c r="U131" s="122" t="e">
        <f>(U130/V130)*100</f>
        <v>#DIV/0!</v>
      </c>
      <c r="V131" s="122"/>
      <c r="W131" s="122"/>
      <c r="X131" s="122" t="e">
        <f>(X130/Y130)*100</f>
        <v>#DIV/0!</v>
      </c>
      <c r="Y131" s="122"/>
      <c r="Z131" s="122"/>
      <c r="AA131" s="122" t="e">
        <f>(AA130/AB130)*100</f>
        <v>#DIV/0!</v>
      </c>
      <c r="AB131" s="122"/>
      <c r="AC131" s="122"/>
      <c r="AD131" s="122" t="e">
        <f>(AD130/AE130)*100</f>
        <v>#DIV/0!</v>
      </c>
      <c r="AE131" s="122"/>
      <c r="AF131" s="122"/>
      <c r="AG131" s="122" t="e">
        <f>(AG130/AH130)*100</f>
        <v>#DIV/0!</v>
      </c>
      <c r="AH131" s="122"/>
      <c r="AI131" s="122"/>
      <c r="AJ131" s="122" t="e">
        <f>(AJ130/AK130)*100</f>
        <v>#DIV/0!</v>
      </c>
      <c r="AK131" s="122"/>
      <c r="AL131" s="122"/>
      <c r="AM131" s="122" t="e">
        <f>(AM130/AN130)*100</f>
        <v>#DIV/0!</v>
      </c>
      <c r="AN131" s="122"/>
      <c r="AO131" s="122"/>
      <c r="AP131" s="122" t="e">
        <f>(AP130/AQ130)*100</f>
        <v>#DIV/0!</v>
      </c>
      <c r="AQ131" s="122"/>
      <c r="AR131" s="122"/>
      <c r="AS131" s="122" t="e">
        <f>(AS130/AT130)*100</f>
        <v>#DIV/0!</v>
      </c>
      <c r="AT131" s="122"/>
      <c r="AU131" s="122"/>
    </row>
    <row r="132" spans="2:47" ht="18" customHeight="1">
      <c r="B132" s="222" t="s">
        <v>166</v>
      </c>
      <c r="C132" s="116">
        <v>63</v>
      </c>
      <c r="D132" s="103" t="s">
        <v>313</v>
      </c>
      <c r="E132" s="103" t="s">
        <v>168</v>
      </c>
      <c r="F132" s="220" t="s">
        <v>385</v>
      </c>
      <c r="G132" s="86">
        <v>0.98</v>
      </c>
      <c r="H132" s="190" t="s">
        <v>38</v>
      </c>
      <c r="I132" s="14">
        <v>20101</v>
      </c>
      <c r="J132" s="161">
        <v>20101</v>
      </c>
      <c r="K132" s="162"/>
      <c r="L132" s="14">
        <v>21097</v>
      </c>
      <c r="M132" s="161">
        <v>21097</v>
      </c>
      <c r="N132" s="162"/>
      <c r="O132" s="14"/>
      <c r="P132" s="161"/>
      <c r="Q132" s="162"/>
      <c r="R132" s="14"/>
      <c r="S132" s="161"/>
      <c r="T132" s="162"/>
      <c r="U132" s="14"/>
      <c r="V132" s="161"/>
      <c r="W132" s="162"/>
      <c r="X132" s="14"/>
      <c r="Y132" s="161"/>
      <c r="Z132" s="162"/>
      <c r="AA132" s="14"/>
      <c r="AB132" s="161"/>
      <c r="AC132" s="162"/>
      <c r="AD132" s="14"/>
      <c r="AE132" s="161"/>
      <c r="AF132" s="162"/>
      <c r="AG132" s="14"/>
      <c r="AH132" s="161"/>
      <c r="AI132" s="162"/>
      <c r="AJ132" s="14"/>
      <c r="AK132" s="161"/>
      <c r="AL132" s="162"/>
      <c r="AM132" s="14"/>
      <c r="AN132" s="161"/>
      <c r="AO132" s="162"/>
      <c r="AP132" s="14"/>
      <c r="AQ132" s="161"/>
      <c r="AR132" s="162"/>
      <c r="AS132" s="14"/>
      <c r="AT132" s="161"/>
      <c r="AU132" s="162"/>
    </row>
    <row r="133" spans="2:47" ht="18" customHeight="1">
      <c r="B133" s="223"/>
      <c r="C133" s="116"/>
      <c r="D133" s="103"/>
      <c r="E133" s="103"/>
      <c r="F133" s="71"/>
      <c r="G133" s="84"/>
      <c r="H133" s="190"/>
      <c r="I133" s="122">
        <f>(I132/J132)*100</f>
        <v>100</v>
      </c>
      <c r="J133" s="122"/>
      <c r="K133" s="122"/>
      <c r="L133" s="122">
        <f>(L132/M132)*100</f>
        <v>100</v>
      </c>
      <c r="M133" s="122"/>
      <c r="N133" s="122"/>
      <c r="O133" s="122" t="e">
        <f>(O132/P132)*100</f>
        <v>#DIV/0!</v>
      </c>
      <c r="P133" s="122"/>
      <c r="Q133" s="122"/>
      <c r="R133" s="122" t="e">
        <f>(R132/S132)*100</f>
        <v>#DIV/0!</v>
      </c>
      <c r="S133" s="122"/>
      <c r="T133" s="122"/>
      <c r="U133" s="122" t="e">
        <f>(U132/V132)*100</f>
        <v>#DIV/0!</v>
      </c>
      <c r="V133" s="122"/>
      <c r="W133" s="122"/>
      <c r="X133" s="122" t="e">
        <f>(X132/Y132)*100</f>
        <v>#DIV/0!</v>
      </c>
      <c r="Y133" s="122"/>
      <c r="Z133" s="122"/>
      <c r="AA133" s="122" t="e">
        <f>(AA132/AB132)*100</f>
        <v>#DIV/0!</v>
      </c>
      <c r="AB133" s="122"/>
      <c r="AC133" s="122"/>
      <c r="AD133" s="122" t="e">
        <f>(AD132/AE132)*100</f>
        <v>#DIV/0!</v>
      </c>
      <c r="AE133" s="122"/>
      <c r="AF133" s="122"/>
      <c r="AG133" s="122" t="e">
        <f>(AG132/AH132)*100</f>
        <v>#DIV/0!</v>
      </c>
      <c r="AH133" s="122"/>
      <c r="AI133" s="122"/>
      <c r="AJ133" s="122" t="e">
        <f>(AJ132/AK132)*100</f>
        <v>#DIV/0!</v>
      </c>
      <c r="AK133" s="122"/>
      <c r="AL133" s="122"/>
      <c r="AM133" s="122" t="e">
        <f>(AM132/AN132)*100</f>
        <v>#DIV/0!</v>
      </c>
      <c r="AN133" s="122"/>
      <c r="AO133" s="122"/>
      <c r="AP133" s="122" t="e">
        <f>(AP132/AQ132)*100</f>
        <v>#DIV/0!</v>
      </c>
      <c r="AQ133" s="122"/>
      <c r="AR133" s="122"/>
      <c r="AS133" s="122" t="e">
        <f>(AS132/AT132)*100</f>
        <v>#DIV/0!</v>
      </c>
      <c r="AT133" s="122"/>
      <c r="AU133" s="122"/>
    </row>
    <row r="134" spans="2:47" ht="18" customHeight="1">
      <c r="B134" s="223"/>
      <c r="C134" s="116">
        <v>64</v>
      </c>
      <c r="D134" s="103" t="s">
        <v>314</v>
      </c>
      <c r="E134" s="103" t="s">
        <v>170</v>
      </c>
      <c r="F134" s="71" t="s">
        <v>386</v>
      </c>
      <c r="G134" s="86">
        <v>0.95</v>
      </c>
      <c r="H134" s="190" t="s">
        <v>28</v>
      </c>
      <c r="I134" s="14">
        <v>1584</v>
      </c>
      <c r="J134" s="161">
        <v>1584</v>
      </c>
      <c r="K134" s="162"/>
      <c r="L134" s="14">
        <v>984</v>
      </c>
      <c r="M134" s="161">
        <v>984</v>
      </c>
      <c r="N134" s="162"/>
      <c r="O134" s="14"/>
      <c r="P134" s="161"/>
      <c r="Q134" s="162"/>
      <c r="R134" s="14"/>
      <c r="S134" s="161"/>
      <c r="T134" s="162"/>
      <c r="U134" s="14"/>
      <c r="V134" s="161"/>
      <c r="W134" s="162"/>
      <c r="X134" s="14"/>
      <c r="Y134" s="161"/>
      <c r="Z134" s="162"/>
      <c r="AA134" s="14"/>
      <c r="AB134" s="161"/>
      <c r="AC134" s="162"/>
      <c r="AD134" s="14"/>
      <c r="AE134" s="161"/>
      <c r="AF134" s="162"/>
      <c r="AG134" s="14"/>
      <c r="AH134" s="161"/>
      <c r="AI134" s="162"/>
      <c r="AJ134" s="14"/>
      <c r="AK134" s="161"/>
      <c r="AL134" s="162"/>
      <c r="AM134" s="14"/>
      <c r="AN134" s="161"/>
      <c r="AO134" s="162"/>
      <c r="AP134" s="14"/>
      <c r="AQ134" s="161"/>
      <c r="AR134" s="162"/>
      <c r="AS134" s="14"/>
      <c r="AT134" s="161"/>
      <c r="AU134" s="162"/>
    </row>
    <row r="135" spans="2:47" ht="18" customHeight="1">
      <c r="B135" s="223"/>
      <c r="C135" s="116"/>
      <c r="D135" s="103"/>
      <c r="E135" s="103"/>
      <c r="F135" s="71"/>
      <c r="G135" s="84"/>
      <c r="H135" s="190"/>
      <c r="I135" s="122">
        <f>(I134/J134)*100</f>
        <v>100</v>
      </c>
      <c r="J135" s="122"/>
      <c r="K135" s="122"/>
      <c r="L135" s="122">
        <f>(L134/M134)*100</f>
        <v>100</v>
      </c>
      <c r="M135" s="122"/>
      <c r="N135" s="122"/>
      <c r="O135" s="122" t="e">
        <f>(O134/P134)*100</f>
        <v>#DIV/0!</v>
      </c>
      <c r="P135" s="122"/>
      <c r="Q135" s="122"/>
      <c r="R135" s="122" t="e">
        <f>(R134/S134)*100</f>
        <v>#DIV/0!</v>
      </c>
      <c r="S135" s="122"/>
      <c r="T135" s="122"/>
      <c r="U135" s="122" t="e">
        <f>(U134/V134)*100</f>
        <v>#DIV/0!</v>
      </c>
      <c r="V135" s="122"/>
      <c r="W135" s="122"/>
      <c r="X135" s="122" t="e">
        <f>(X134/Y134)*100</f>
        <v>#DIV/0!</v>
      </c>
      <c r="Y135" s="122"/>
      <c r="Z135" s="122"/>
      <c r="AA135" s="122" t="e">
        <f>(AA134/AB134)*100</f>
        <v>#DIV/0!</v>
      </c>
      <c r="AB135" s="122"/>
      <c r="AC135" s="122"/>
      <c r="AD135" s="122" t="e">
        <f>(AD134/AE134)*100</f>
        <v>#DIV/0!</v>
      </c>
      <c r="AE135" s="122"/>
      <c r="AF135" s="122"/>
      <c r="AG135" s="122" t="e">
        <f>(AG134/AH134)*100</f>
        <v>#DIV/0!</v>
      </c>
      <c r="AH135" s="122"/>
      <c r="AI135" s="122"/>
      <c r="AJ135" s="122" t="e">
        <f>(AJ134/AK134)*100</f>
        <v>#DIV/0!</v>
      </c>
      <c r="AK135" s="122"/>
      <c r="AL135" s="122"/>
      <c r="AM135" s="122" t="e">
        <f>(AM134/AN134)*100</f>
        <v>#DIV/0!</v>
      </c>
      <c r="AN135" s="122"/>
      <c r="AO135" s="122"/>
      <c r="AP135" s="122" t="e">
        <f>(AP134/AQ134)*100</f>
        <v>#DIV/0!</v>
      </c>
      <c r="AQ135" s="122"/>
      <c r="AR135" s="122"/>
      <c r="AS135" s="122" t="e">
        <f>(AS134/AT134)*100</f>
        <v>#DIV/0!</v>
      </c>
      <c r="AT135" s="122"/>
      <c r="AU135" s="122"/>
    </row>
    <row r="136" spans="2:47" ht="18" customHeight="1">
      <c r="B136" s="223"/>
      <c r="C136" s="116">
        <v>65</v>
      </c>
      <c r="D136" s="188" t="s">
        <v>171</v>
      </c>
      <c r="E136" s="224" t="s">
        <v>490</v>
      </c>
      <c r="F136" s="72" t="s">
        <v>387</v>
      </c>
      <c r="G136" s="73" t="s">
        <v>173</v>
      </c>
      <c r="H136" s="221" t="s">
        <v>28</v>
      </c>
      <c r="I136" s="14">
        <v>357</v>
      </c>
      <c r="J136" s="161">
        <v>3213</v>
      </c>
      <c r="K136" s="162"/>
      <c r="L136" s="14">
        <v>357</v>
      </c>
      <c r="M136" s="161">
        <v>3190</v>
      </c>
      <c r="N136" s="162"/>
      <c r="O136" s="14"/>
      <c r="P136" s="161"/>
      <c r="Q136" s="162"/>
      <c r="R136" s="14"/>
      <c r="S136" s="161"/>
      <c r="T136" s="162"/>
      <c r="U136" s="14"/>
      <c r="V136" s="161"/>
      <c r="W136" s="162"/>
      <c r="X136" s="14"/>
      <c r="Y136" s="161"/>
      <c r="Z136" s="162"/>
      <c r="AA136" s="14"/>
      <c r="AB136" s="161"/>
      <c r="AC136" s="162"/>
      <c r="AD136" s="14"/>
      <c r="AE136" s="161"/>
      <c r="AF136" s="162"/>
      <c r="AG136" s="14"/>
      <c r="AH136" s="161"/>
      <c r="AI136" s="162"/>
      <c r="AJ136" s="14"/>
      <c r="AK136" s="161"/>
      <c r="AL136" s="162"/>
      <c r="AM136" s="14"/>
      <c r="AN136" s="161"/>
      <c r="AO136" s="162"/>
      <c r="AP136" s="14"/>
      <c r="AQ136" s="161"/>
      <c r="AR136" s="162"/>
      <c r="AS136" s="14"/>
      <c r="AT136" s="161"/>
      <c r="AU136" s="162"/>
    </row>
    <row r="137" spans="2:47" ht="18" customHeight="1">
      <c r="B137" s="223"/>
      <c r="C137" s="116"/>
      <c r="D137" s="188"/>
      <c r="E137" s="224"/>
      <c r="F137" s="72"/>
      <c r="G137" s="73"/>
      <c r="H137" s="221"/>
      <c r="I137" s="122">
        <f>(I136/J136)*100</f>
        <v>11.111111111111111</v>
      </c>
      <c r="J137" s="122"/>
      <c r="K137" s="122"/>
      <c r="L137" s="122">
        <f>(L136/M136)*100</f>
        <v>11.191222570532917</v>
      </c>
      <c r="M137" s="122"/>
      <c r="N137" s="122"/>
      <c r="O137" s="122" t="e">
        <f>(O136/P136)*100</f>
        <v>#DIV/0!</v>
      </c>
      <c r="P137" s="122"/>
      <c r="Q137" s="122"/>
      <c r="R137" s="122" t="e">
        <f>(R136/S136)*100</f>
        <v>#DIV/0!</v>
      </c>
      <c r="S137" s="122"/>
      <c r="T137" s="122"/>
      <c r="U137" s="122" t="e">
        <f>(U136/V136)*100</f>
        <v>#DIV/0!</v>
      </c>
      <c r="V137" s="122"/>
      <c r="W137" s="122"/>
      <c r="X137" s="122" t="e">
        <f>(X136/Y136)*100</f>
        <v>#DIV/0!</v>
      </c>
      <c r="Y137" s="122"/>
      <c r="Z137" s="122"/>
      <c r="AA137" s="122" t="e">
        <f>(AA136/AB136)*100</f>
        <v>#DIV/0!</v>
      </c>
      <c r="AB137" s="122"/>
      <c r="AC137" s="122"/>
      <c r="AD137" s="122" t="e">
        <f>(AD136/AE136)*100</f>
        <v>#DIV/0!</v>
      </c>
      <c r="AE137" s="122"/>
      <c r="AF137" s="122"/>
      <c r="AG137" s="122" t="e">
        <f>(AG136/AH136)*100</f>
        <v>#DIV/0!</v>
      </c>
      <c r="AH137" s="122"/>
      <c r="AI137" s="122"/>
      <c r="AJ137" s="122" t="e">
        <f>(AJ136/AK136)*100</f>
        <v>#DIV/0!</v>
      </c>
      <c r="AK137" s="122"/>
      <c r="AL137" s="122"/>
      <c r="AM137" s="122" t="e">
        <f>(AM136/AN136)*100</f>
        <v>#DIV/0!</v>
      </c>
      <c r="AN137" s="122"/>
      <c r="AO137" s="122"/>
      <c r="AP137" s="122" t="e">
        <f>(AP136/AQ136)*100</f>
        <v>#DIV/0!</v>
      </c>
      <c r="AQ137" s="122"/>
      <c r="AR137" s="122"/>
      <c r="AS137" s="122" t="e">
        <f>(AS136/AT136)*100</f>
        <v>#DIV/0!</v>
      </c>
      <c r="AT137" s="122"/>
      <c r="AU137" s="122"/>
    </row>
    <row r="138" spans="2:47" ht="18" customHeight="1">
      <c r="B138" s="223"/>
      <c r="C138" s="116">
        <v>66</v>
      </c>
      <c r="D138" s="103" t="s">
        <v>174</v>
      </c>
      <c r="E138" s="224" t="s">
        <v>491</v>
      </c>
      <c r="F138" s="71" t="s">
        <v>388</v>
      </c>
      <c r="G138" s="84" t="s">
        <v>176</v>
      </c>
      <c r="H138" s="190" t="s">
        <v>28</v>
      </c>
      <c r="I138" s="14">
        <v>1081</v>
      </c>
      <c r="J138" s="161">
        <v>12972</v>
      </c>
      <c r="K138" s="162"/>
      <c r="L138" s="14">
        <v>1081</v>
      </c>
      <c r="M138" s="161">
        <v>9468</v>
      </c>
      <c r="N138" s="162"/>
      <c r="O138" s="14"/>
      <c r="P138" s="161"/>
      <c r="Q138" s="162"/>
      <c r="R138" s="14"/>
      <c r="S138" s="161"/>
      <c r="T138" s="162"/>
      <c r="U138" s="14"/>
      <c r="V138" s="161"/>
      <c r="W138" s="162"/>
      <c r="X138" s="14"/>
      <c r="Y138" s="161"/>
      <c r="Z138" s="162"/>
      <c r="AA138" s="14"/>
      <c r="AB138" s="161"/>
      <c r="AC138" s="162"/>
      <c r="AD138" s="14"/>
      <c r="AE138" s="161"/>
      <c r="AF138" s="162"/>
      <c r="AG138" s="14"/>
      <c r="AH138" s="161"/>
      <c r="AI138" s="162"/>
      <c r="AJ138" s="14"/>
      <c r="AK138" s="161"/>
      <c r="AL138" s="162"/>
      <c r="AM138" s="14"/>
      <c r="AN138" s="161"/>
      <c r="AO138" s="162"/>
      <c r="AP138" s="14"/>
      <c r="AQ138" s="161"/>
      <c r="AR138" s="162"/>
      <c r="AS138" s="14"/>
      <c r="AT138" s="161"/>
      <c r="AU138" s="162"/>
    </row>
    <row r="139" spans="2:47" ht="18" customHeight="1">
      <c r="B139" s="223"/>
      <c r="C139" s="116"/>
      <c r="D139" s="103"/>
      <c r="E139" s="224"/>
      <c r="F139" s="71"/>
      <c r="G139" s="84"/>
      <c r="H139" s="190"/>
      <c r="I139" s="122">
        <f>(I138/J138)*100</f>
        <v>8.3333333333333321</v>
      </c>
      <c r="J139" s="122"/>
      <c r="K139" s="122"/>
      <c r="L139" s="122">
        <f>(L138/M138)*100</f>
        <v>11.417405999155049</v>
      </c>
      <c r="M139" s="122"/>
      <c r="N139" s="122"/>
      <c r="O139" s="122" t="e">
        <f>(O138/P138)*100</f>
        <v>#DIV/0!</v>
      </c>
      <c r="P139" s="122"/>
      <c r="Q139" s="122"/>
      <c r="R139" s="122" t="e">
        <f>(R138/S138)*100</f>
        <v>#DIV/0!</v>
      </c>
      <c r="S139" s="122"/>
      <c r="T139" s="122"/>
      <c r="U139" s="122" t="e">
        <f>(U138/V138)*100</f>
        <v>#DIV/0!</v>
      </c>
      <c r="V139" s="122"/>
      <c r="W139" s="122"/>
      <c r="X139" s="122" t="e">
        <f>(X138/Y138)*100</f>
        <v>#DIV/0!</v>
      </c>
      <c r="Y139" s="122"/>
      <c r="Z139" s="122"/>
      <c r="AA139" s="122" t="e">
        <f>(AA138/AB138)*100</f>
        <v>#DIV/0!</v>
      </c>
      <c r="AB139" s="122"/>
      <c r="AC139" s="122"/>
      <c r="AD139" s="122" t="e">
        <f>(AD138/AE138)*100</f>
        <v>#DIV/0!</v>
      </c>
      <c r="AE139" s="122"/>
      <c r="AF139" s="122"/>
      <c r="AG139" s="122" t="e">
        <f>(AG138/AH138)*100</f>
        <v>#DIV/0!</v>
      </c>
      <c r="AH139" s="122"/>
      <c r="AI139" s="122"/>
      <c r="AJ139" s="122" t="e">
        <f>(AJ138/AK138)*100</f>
        <v>#DIV/0!</v>
      </c>
      <c r="AK139" s="122"/>
      <c r="AL139" s="122"/>
      <c r="AM139" s="122" t="e">
        <f>(AM138/AN138)*100</f>
        <v>#DIV/0!</v>
      </c>
      <c r="AN139" s="122"/>
      <c r="AO139" s="122"/>
      <c r="AP139" s="122" t="e">
        <f>(AP138/AQ138)*100</f>
        <v>#DIV/0!</v>
      </c>
      <c r="AQ139" s="122"/>
      <c r="AR139" s="122"/>
      <c r="AS139" s="122" t="e">
        <f>(AS138/AT138)*100</f>
        <v>#DIV/0!</v>
      </c>
      <c r="AT139" s="122"/>
      <c r="AU139" s="122"/>
    </row>
    <row r="140" spans="2:47" ht="18" customHeight="1">
      <c r="B140" s="223"/>
      <c r="C140" s="116">
        <v>67</v>
      </c>
      <c r="D140" s="103" t="s">
        <v>177</v>
      </c>
      <c r="E140" s="224" t="s">
        <v>492</v>
      </c>
      <c r="F140" s="71" t="s">
        <v>389</v>
      </c>
      <c r="G140" s="84" t="s">
        <v>179</v>
      </c>
      <c r="H140" s="190" t="s">
        <v>28</v>
      </c>
      <c r="I140" s="14">
        <v>814</v>
      </c>
      <c r="J140" s="161">
        <v>15500</v>
      </c>
      <c r="K140" s="162"/>
      <c r="L140" s="14">
        <v>814</v>
      </c>
      <c r="M140" s="161">
        <v>8439</v>
      </c>
      <c r="N140" s="162"/>
      <c r="O140" s="14"/>
      <c r="P140" s="161"/>
      <c r="Q140" s="162"/>
      <c r="R140" s="14"/>
      <c r="S140" s="161"/>
      <c r="T140" s="162"/>
      <c r="U140" s="14"/>
      <c r="V140" s="161"/>
      <c r="W140" s="162"/>
      <c r="X140" s="14"/>
      <c r="Y140" s="161"/>
      <c r="Z140" s="162"/>
      <c r="AA140" s="14"/>
      <c r="AB140" s="161"/>
      <c r="AC140" s="162"/>
      <c r="AD140" s="14"/>
      <c r="AE140" s="161"/>
      <c r="AF140" s="162"/>
      <c r="AG140" s="14"/>
      <c r="AH140" s="161"/>
      <c r="AI140" s="162"/>
      <c r="AJ140" s="14"/>
      <c r="AK140" s="161"/>
      <c r="AL140" s="162"/>
      <c r="AM140" s="14"/>
      <c r="AN140" s="161"/>
      <c r="AO140" s="162"/>
      <c r="AP140" s="14"/>
      <c r="AQ140" s="161"/>
      <c r="AR140" s="162"/>
      <c r="AS140" s="14"/>
      <c r="AT140" s="161"/>
      <c r="AU140" s="162"/>
    </row>
    <row r="141" spans="2:47" ht="18" customHeight="1" thickBot="1">
      <c r="B141" s="223"/>
      <c r="C141" s="116"/>
      <c r="D141" s="103"/>
      <c r="E141" s="224"/>
      <c r="F141" s="71"/>
      <c r="G141" s="84"/>
      <c r="H141" s="190"/>
      <c r="I141" s="122">
        <f>(I140/J140)*100</f>
        <v>5.2516129032258068</v>
      </c>
      <c r="J141" s="122"/>
      <c r="K141" s="122"/>
      <c r="L141" s="122">
        <f>(L140/M140)*100</f>
        <v>9.6456926176087219</v>
      </c>
      <c r="M141" s="122"/>
      <c r="N141" s="122"/>
      <c r="O141" s="122" t="e">
        <f>(O140/P140)*100</f>
        <v>#DIV/0!</v>
      </c>
      <c r="P141" s="122"/>
      <c r="Q141" s="122"/>
      <c r="R141" s="122" t="e">
        <f>(R140/S140)*100</f>
        <v>#DIV/0!</v>
      </c>
      <c r="S141" s="122"/>
      <c r="T141" s="122"/>
      <c r="U141" s="122" t="e">
        <f>(U140/V140)*100</f>
        <v>#DIV/0!</v>
      </c>
      <c r="V141" s="122"/>
      <c r="W141" s="122"/>
      <c r="X141" s="122" t="e">
        <f>(X140/Y140)*100</f>
        <v>#DIV/0!</v>
      </c>
      <c r="Y141" s="122"/>
      <c r="Z141" s="122"/>
      <c r="AA141" s="122" t="e">
        <f>(AA140/AB140)*100</f>
        <v>#DIV/0!</v>
      </c>
      <c r="AB141" s="122"/>
      <c r="AC141" s="122"/>
      <c r="AD141" s="122" t="e">
        <f>(AD140/AE140)*100</f>
        <v>#DIV/0!</v>
      </c>
      <c r="AE141" s="122"/>
      <c r="AF141" s="122"/>
      <c r="AG141" s="122" t="e">
        <f>(AG140/AH140)*100</f>
        <v>#DIV/0!</v>
      </c>
      <c r="AH141" s="122"/>
      <c r="AI141" s="122"/>
      <c r="AJ141" s="122" t="e">
        <f>(AJ140/AK140)*100</f>
        <v>#DIV/0!</v>
      </c>
      <c r="AK141" s="122"/>
      <c r="AL141" s="122"/>
      <c r="AM141" s="122" t="e">
        <f>(AM140/AN140)*100</f>
        <v>#DIV/0!</v>
      </c>
      <c r="AN141" s="122"/>
      <c r="AO141" s="122"/>
      <c r="AP141" s="122" t="e">
        <f>(AP140/AQ140)*100</f>
        <v>#DIV/0!</v>
      </c>
      <c r="AQ141" s="122"/>
      <c r="AR141" s="122"/>
      <c r="AS141" s="122" t="e">
        <f>(AS140/AT140)*100</f>
        <v>#DIV/0!</v>
      </c>
      <c r="AT141" s="122"/>
      <c r="AU141" s="122"/>
    </row>
    <row r="142" spans="2:47" ht="18" customHeight="1">
      <c r="B142" s="105" t="s">
        <v>181</v>
      </c>
      <c r="C142" s="116">
        <v>68</v>
      </c>
      <c r="D142" s="103" t="s">
        <v>315</v>
      </c>
      <c r="E142" s="103" t="s">
        <v>288</v>
      </c>
      <c r="F142" s="220" t="s">
        <v>390</v>
      </c>
      <c r="G142" s="113"/>
      <c r="H142" s="190" t="s">
        <v>28</v>
      </c>
      <c r="I142" s="14">
        <v>99</v>
      </c>
      <c r="J142" s="161">
        <v>419</v>
      </c>
      <c r="K142" s="162"/>
      <c r="L142" s="14">
        <v>148</v>
      </c>
      <c r="M142" s="161">
        <v>413</v>
      </c>
      <c r="N142" s="162"/>
      <c r="O142" s="14"/>
      <c r="P142" s="161"/>
      <c r="Q142" s="162"/>
      <c r="R142" s="14"/>
      <c r="S142" s="161"/>
      <c r="T142" s="162"/>
      <c r="U142" s="14"/>
      <c r="V142" s="161"/>
      <c r="W142" s="162"/>
      <c r="X142" s="14"/>
      <c r="Y142" s="161"/>
      <c r="Z142" s="162"/>
      <c r="AA142" s="14"/>
      <c r="AB142" s="161"/>
      <c r="AC142" s="162"/>
      <c r="AD142" s="14"/>
      <c r="AE142" s="161"/>
      <c r="AF142" s="162"/>
      <c r="AG142" s="14"/>
      <c r="AH142" s="161"/>
      <c r="AI142" s="162"/>
      <c r="AJ142" s="14"/>
      <c r="AK142" s="161"/>
      <c r="AL142" s="162"/>
      <c r="AM142" s="14"/>
      <c r="AN142" s="161"/>
      <c r="AO142" s="162"/>
      <c r="AP142" s="14"/>
      <c r="AQ142" s="161"/>
      <c r="AR142" s="162"/>
      <c r="AS142" s="14"/>
      <c r="AT142" s="161"/>
      <c r="AU142" s="162"/>
    </row>
    <row r="143" spans="2:47" ht="18" customHeight="1">
      <c r="B143" s="106"/>
      <c r="C143" s="116"/>
      <c r="D143" s="103"/>
      <c r="E143" s="103"/>
      <c r="F143" s="71"/>
      <c r="G143" s="113"/>
      <c r="H143" s="190"/>
      <c r="I143" s="122">
        <f>(I142/J142)*100</f>
        <v>23.627684964200476</v>
      </c>
      <c r="J143" s="122"/>
      <c r="K143" s="122"/>
      <c r="L143" s="122">
        <f>(L142/M142)*100</f>
        <v>35.835351089588379</v>
      </c>
      <c r="M143" s="122"/>
      <c r="N143" s="122"/>
      <c r="O143" s="122" t="e">
        <f>(O142/P142)*100</f>
        <v>#DIV/0!</v>
      </c>
      <c r="P143" s="122"/>
      <c r="Q143" s="122"/>
      <c r="R143" s="122" t="e">
        <f>(R142/S142)*100</f>
        <v>#DIV/0!</v>
      </c>
      <c r="S143" s="122"/>
      <c r="T143" s="122"/>
      <c r="U143" s="122" t="e">
        <f>(U142/V142)*100</f>
        <v>#DIV/0!</v>
      </c>
      <c r="V143" s="122"/>
      <c r="W143" s="122"/>
      <c r="X143" s="122" t="e">
        <f>(X142/Y142)*100</f>
        <v>#DIV/0!</v>
      </c>
      <c r="Y143" s="122"/>
      <c r="Z143" s="122"/>
      <c r="AA143" s="122" t="e">
        <f>(AA142/AB142)*100</f>
        <v>#DIV/0!</v>
      </c>
      <c r="AB143" s="122"/>
      <c r="AC143" s="122"/>
      <c r="AD143" s="122" t="e">
        <f>(AD142/AE142)*100</f>
        <v>#DIV/0!</v>
      </c>
      <c r="AE143" s="122"/>
      <c r="AF143" s="122"/>
      <c r="AG143" s="122" t="e">
        <f>(AG142/AH142)*100</f>
        <v>#DIV/0!</v>
      </c>
      <c r="AH143" s="122"/>
      <c r="AI143" s="122"/>
      <c r="AJ143" s="122" t="e">
        <f>(AJ142/AK142)*100</f>
        <v>#DIV/0!</v>
      </c>
      <c r="AK143" s="122"/>
      <c r="AL143" s="122"/>
      <c r="AM143" s="122" t="e">
        <f>(AM142/AN142)*100</f>
        <v>#DIV/0!</v>
      </c>
      <c r="AN143" s="122"/>
      <c r="AO143" s="122"/>
      <c r="AP143" s="122" t="e">
        <f>(AP142/AQ142)*100</f>
        <v>#DIV/0!</v>
      </c>
      <c r="AQ143" s="122"/>
      <c r="AR143" s="122"/>
      <c r="AS143" s="122" t="e">
        <f>(AS142/AT142)*100</f>
        <v>#DIV/0!</v>
      </c>
      <c r="AT143" s="122"/>
      <c r="AU143" s="122"/>
    </row>
    <row r="144" spans="2:47" ht="18" customHeight="1">
      <c r="B144" s="106"/>
      <c r="C144" s="191">
        <v>69</v>
      </c>
      <c r="D144" s="104" t="s">
        <v>184</v>
      </c>
      <c r="E144" s="104" t="s">
        <v>185</v>
      </c>
      <c r="F144" s="104"/>
      <c r="G144" s="113"/>
      <c r="H144" s="190" t="s">
        <v>28</v>
      </c>
      <c r="I144" s="14">
        <v>0</v>
      </c>
      <c r="J144" s="161">
        <v>17</v>
      </c>
      <c r="K144" s="162"/>
      <c r="L144" s="14">
        <v>0</v>
      </c>
      <c r="M144" s="161">
        <v>15</v>
      </c>
      <c r="N144" s="162"/>
      <c r="O144" s="14"/>
      <c r="P144" s="161"/>
      <c r="Q144" s="162"/>
      <c r="R144" s="14"/>
      <c r="S144" s="161"/>
      <c r="T144" s="162"/>
      <c r="U144" s="14"/>
      <c r="V144" s="161"/>
      <c r="W144" s="162"/>
      <c r="X144" s="14"/>
      <c r="Y144" s="161"/>
      <c r="Z144" s="162"/>
      <c r="AA144" s="14"/>
      <c r="AB144" s="161"/>
      <c r="AC144" s="162"/>
      <c r="AD144" s="14"/>
      <c r="AE144" s="161"/>
      <c r="AF144" s="162"/>
      <c r="AG144" s="14"/>
      <c r="AH144" s="161"/>
      <c r="AI144" s="162"/>
      <c r="AJ144" s="14"/>
      <c r="AK144" s="161"/>
      <c r="AL144" s="162"/>
      <c r="AM144" s="14"/>
      <c r="AN144" s="161"/>
      <c r="AO144" s="162"/>
      <c r="AP144" s="14"/>
      <c r="AQ144" s="161"/>
      <c r="AR144" s="162"/>
      <c r="AS144" s="14"/>
      <c r="AT144" s="161"/>
      <c r="AU144" s="162"/>
    </row>
    <row r="145" spans="2:47" ht="18" customHeight="1" thickBot="1">
      <c r="B145" s="107"/>
      <c r="C145" s="192"/>
      <c r="D145" s="104"/>
      <c r="E145" s="104"/>
      <c r="F145" s="104"/>
      <c r="G145" s="113"/>
      <c r="H145" s="190"/>
      <c r="I145" s="122">
        <f>(I144/J144)*100</f>
        <v>0</v>
      </c>
      <c r="J145" s="122"/>
      <c r="K145" s="122"/>
      <c r="L145" s="122">
        <f>(L144/M144)*100</f>
        <v>0</v>
      </c>
      <c r="M145" s="122"/>
      <c r="N145" s="122"/>
      <c r="O145" s="122" t="e">
        <f>(O144/P144)*100</f>
        <v>#DIV/0!</v>
      </c>
      <c r="P145" s="122"/>
      <c r="Q145" s="122"/>
      <c r="R145" s="122" t="e">
        <f>(R144/S144)*100</f>
        <v>#DIV/0!</v>
      </c>
      <c r="S145" s="122"/>
      <c r="T145" s="122"/>
      <c r="U145" s="122" t="e">
        <f>(U144/V144)*100</f>
        <v>#DIV/0!</v>
      </c>
      <c r="V145" s="122"/>
      <c r="W145" s="122"/>
      <c r="X145" s="122" t="e">
        <f>(X144/Y144)*100</f>
        <v>#DIV/0!</v>
      </c>
      <c r="Y145" s="122"/>
      <c r="Z145" s="122"/>
      <c r="AA145" s="122" t="e">
        <f>(AA144/AB144)*100</f>
        <v>#DIV/0!</v>
      </c>
      <c r="AB145" s="122"/>
      <c r="AC145" s="122"/>
      <c r="AD145" s="122" t="e">
        <f>(AD144/AE144)*100</f>
        <v>#DIV/0!</v>
      </c>
      <c r="AE145" s="122"/>
      <c r="AF145" s="122"/>
      <c r="AG145" s="122" t="e">
        <f>(AG144/AH144)*100</f>
        <v>#DIV/0!</v>
      </c>
      <c r="AH145" s="122"/>
      <c r="AI145" s="122"/>
      <c r="AJ145" s="122" t="e">
        <f>(AJ144/AK144)*100</f>
        <v>#DIV/0!</v>
      </c>
      <c r="AK145" s="122"/>
      <c r="AL145" s="122"/>
      <c r="AM145" s="122" t="e">
        <f>(AM144/AN144)*100</f>
        <v>#DIV/0!</v>
      </c>
      <c r="AN145" s="122"/>
      <c r="AO145" s="122"/>
      <c r="AP145" s="122" t="e">
        <f>(AP144/AQ144)*100</f>
        <v>#DIV/0!</v>
      </c>
      <c r="AQ145" s="122"/>
      <c r="AR145" s="122"/>
      <c r="AS145" s="122" t="e">
        <f>(AS144/AT144)*100</f>
        <v>#DIV/0!</v>
      </c>
      <c r="AT145" s="122"/>
      <c r="AU145" s="122"/>
    </row>
    <row r="146" spans="2:47" ht="18" customHeight="1">
      <c r="B146" s="208" t="s">
        <v>190</v>
      </c>
      <c r="C146" s="116">
        <v>70</v>
      </c>
      <c r="D146" s="103" t="s">
        <v>322</v>
      </c>
      <c r="E146" s="188" t="s">
        <v>279</v>
      </c>
      <c r="F146" s="220" t="s">
        <v>391</v>
      </c>
      <c r="G146" s="78">
        <v>0.85</v>
      </c>
      <c r="H146" s="221" t="s">
        <v>38</v>
      </c>
      <c r="I146" s="14"/>
      <c r="J146" s="161"/>
      <c r="K146" s="162"/>
      <c r="L146" s="14"/>
      <c r="M146" s="161"/>
      <c r="N146" s="162"/>
      <c r="O146" s="14"/>
      <c r="P146" s="161"/>
      <c r="Q146" s="162"/>
      <c r="R146" s="14"/>
      <c r="S146" s="161"/>
      <c r="T146" s="162"/>
      <c r="U146" s="14"/>
      <c r="V146" s="161"/>
      <c r="W146" s="162"/>
      <c r="X146" s="14"/>
      <c r="Y146" s="161"/>
      <c r="Z146" s="162"/>
      <c r="AA146" s="14"/>
      <c r="AB146" s="161"/>
      <c r="AC146" s="162"/>
      <c r="AD146" s="14"/>
      <c r="AE146" s="161"/>
      <c r="AF146" s="162"/>
      <c r="AG146" s="14"/>
      <c r="AH146" s="161"/>
      <c r="AI146" s="162"/>
      <c r="AJ146" s="14"/>
      <c r="AK146" s="161"/>
      <c r="AL146" s="162"/>
      <c r="AM146" s="14"/>
      <c r="AN146" s="161"/>
      <c r="AO146" s="162"/>
      <c r="AP146" s="14"/>
      <c r="AQ146" s="161"/>
      <c r="AR146" s="162"/>
      <c r="AS146" s="14"/>
      <c r="AT146" s="161"/>
      <c r="AU146" s="162"/>
    </row>
    <row r="147" spans="2:47" ht="18" customHeight="1" thickBot="1">
      <c r="B147" s="209"/>
      <c r="C147" s="116"/>
      <c r="D147" s="103"/>
      <c r="E147" s="188"/>
      <c r="F147" s="71"/>
      <c r="G147" s="73"/>
      <c r="H147" s="221"/>
      <c r="I147" s="122" t="e">
        <f>(I146/J146)*100</f>
        <v>#DIV/0!</v>
      </c>
      <c r="J147" s="122"/>
      <c r="K147" s="122"/>
      <c r="L147" s="122" t="e">
        <f>(L146/M146)*100</f>
        <v>#DIV/0!</v>
      </c>
      <c r="M147" s="122"/>
      <c r="N147" s="122"/>
      <c r="O147" s="122" t="e">
        <f>(O146/P146)*100</f>
        <v>#DIV/0!</v>
      </c>
      <c r="P147" s="122"/>
      <c r="Q147" s="122"/>
      <c r="R147" s="122" t="e">
        <f>(R146/S146)*100</f>
        <v>#DIV/0!</v>
      </c>
      <c r="S147" s="122"/>
      <c r="T147" s="122"/>
      <c r="U147" s="122" t="e">
        <f>(U146/V146)*100</f>
        <v>#DIV/0!</v>
      </c>
      <c r="V147" s="122"/>
      <c r="W147" s="122"/>
      <c r="X147" s="122" t="e">
        <f>(X146/Y146)*100</f>
        <v>#DIV/0!</v>
      </c>
      <c r="Y147" s="122"/>
      <c r="Z147" s="122"/>
      <c r="AA147" s="122" t="e">
        <f>(AA146/AB146)*100</f>
        <v>#DIV/0!</v>
      </c>
      <c r="AB147" s="122"/>
      <c r="AC147" s="122"/>
      <c r="AD147" s="122" t="e">
        <f>(AD146/AE146)*100</f>
        <v>#DIV/0!</v>
      </c>
      <c r="AE147" s="122"/>
      <c r="AF147" s="122"/>
      <c r="AG147" s="122" t="e">
        <f>(AG146/AH146)*100</f>
        <v>#DIV/0!</v>
      </c>
      <c r="AH147" s="122"/>
      <c r="AI147" s="122"/>
      <c r="AJ147" s="122" t="e">
        <f>(AJ146/AK146)*100</f>
        <v>#DIV/0!</v>
      </c>
      <c r="AK147" s="122"/>
      <c r="AL147" s="122"/>
      <c r="AM147" s="122" t="e">
        <f>(AM146/AN146)*100</f>
        <v>#DIV/0!</v>
      </c>
      <c r="AN147" s="122"/>
      <c r="AO147" s="122"/>
      <c r="AP147" s="122" t="e">
        <f>(AP146/AQ146)*100</f>
        <v>#DIV/0!</v>
      </c>
      <c r="AQ147" s="122"/>
      <c r="AR147" s="122"/>
      <c r="AS147" s="122" t="e">
        <f>(AS146/AT146)*100</f>
        <v>#DIV/0!</v>
      </c>
      <c r="AT147" s="122"/>
      <c r="AU147" s="122"/>
    </row>
    <row r="148" spans="2:47" ht="18" customHeight="1">
      <c r="B148" s="209"/>
      <c r="C148" s="116">
        <v>71</v>
      </c>
      <c r="D148" s="103" t="s">
        <v>323</v>
      </c>
      <c r="E148" s="188" t="s">
        <v>280</v>
      </c>
      <c r="F148" s="220" t="s">
        <v>392</v>
      </c>
      <c r="G148" s="78">
        <v>0.85</v>
      </c>
      <c r="H148" s="221" t="s">
        <v>28</v>
      </c>
      <c r="I148" s="14"/>
      <c r="J148" s="161"/>
      <c r="K148" s="162"/>
      <c r="L148" s="14"/>
      <c r="M148" s="161"/>
      <c r="N148" s="162"/>
      <c r="O148" s="14"/>
      <c r="P148" s="161"/>
      <c r="Q148" s="162"/>
      <c r="R148" s="14"/>
      <c r="S148" s="161"/>
      <c r="T148" s="162"/>
      <c r="U148" s="14"/>
      <c r="V148" s="161"/>
      <c r="W148" s="162"/>
      <c r="X148" s="14"/>
      <c r="Y148" s="161"/>
      <c r="Z148" s="162"/>
      <c r="AA148" s="14"/>
      <c r="AB148" s="161"/>
      <c r="AC148" s="162"/>
      <c r="AD148" s="14"/>
      <c r="AE148" s="161"/>
      <c r="AF148" s="162"/>
      <c r="AG148" s="14"/>
      <c r="AH148" s="161"/>
      <c r="AI148" s="162"/>
      <c r="AJ148" s="14"/>
      <c r="AK148" s="161"/>
      <c r="AL148" s="162"/>
      <c r="AM148" s="14"/>
      <c r="AN148" s="161"/>
      <c r="AO148" s="162"/>
      <c r="AP148" s="14"/>
      <c r="AQ148" s="161"/>
      <c r="AR148" s="162"/>
      <c r="AS148" s="14"/>
      <c r="AT148" s="161"/>
      <c r="AU148" s="162"/>
    </row>
    <row r="149" spans="2:47" ht="18" customHeight="1" thickBot="1">
      <c r="B149" s="209"/>
      <c r="C149" s="116"/>
      <c r="D149" s="103"/>
      <c r="E149" s="188"/>
      <c r="F149" s="71"/>
      <c r="G149" s="73"/>
      <c r="H149" s="221"/>
      <c r="I149" s="122" t="e">
        <f>(I148/J148)*100</f>
        <v>#DIV/0!</v>
      </c>
      <c r="J149" s="122"/>
      <c r="K149" s="122"/>
      <c r="L149" s="122" t="e">
        <f>(L148/M148)*100</f>
        <v>#DIV/0!</v>
      </c>
      <c r="M149" s="122"/>
      <c r="N149" s="122"/>
      <c r="O149" s="122" t="e">
        <f>(O148/P148)*100</f>
        <v>#DIV/0!</v>
      </c>
      <c r="P149" s="122"/>
      <c r="Q149" s="122"/>
      <c r="R149" s="122" t="e">
        <f>(R148/S148)*100</f>
        <v>#DIV/0!</v>
      </c>
      <c r="S149" s="122"/>
      <c r="T149" s="122"/>
      <c r="U149" s="122" t="e">
        <f>(U148/V148)*100</f>
        <v>#DIV/0!</v>
      </c>
      <c r="V149" s="122"/>
      <c r="W149" s="122"/>
      <c r="X149" s="122" t="e">
        <f>(X148/Y148)*100</f>
        <v>#DIV/0!</v>
      </c>
      <c r="Y149" s="122"/>
      <c r="Z149" s="122"/>
      <c r="AA149" s="122" t="e">
        <f>(AA148/AB148)*100</f>
        <v>#DIV/0!</v>
      </c>
      <c r="AB149" s="122"/>
      <c r="AC149" s="122"/>
      <c r="AD149" s="122" t="e">
        <f>(AD148/AE148)*100</f>
        <v>#DIV/0!</v>
      </c>
      <c r="AE149" s="122"/>
      <c r="AF149" s="122"/>
      <c r="AG149" s="122" t="e">
        <f>(AG148/AH148)*100</f>
        <v>#DIV/0!</v>
      </c>
      <c r="AH149" s="122"/>
      <c r="AI149" s="122"/>
      <c r="AJ149" s="122" t="e">
        <f>(AJ148/AK148)*100</f>
        <v>#DIV/0!</v>
      </c>
      <c r="AK149" s="122"/>
      <c r="AL149" s="122"/>
      <c r="AM149" s="122" t="e">
        <f>(AM148/AN148)*100</f>
        <v>#DIV/0!</v>
      </c>
      <c r="AN149" s="122"/>
      <c r="AO149" s="122"/>
      <c r="AP149" s="122" t="e">
        <f>(AP148/AQ148)*100</f>
        <v>#DIV/0!</v>
      </c>
      <c r="AQ149" s="122"/>
      <c r="AR149" s="122"/>
      <c r="AS149" s="122" t="e">
        <f>(AS148/AT148)*100</f>
        <v>#DIV/0!</v>
      </c>
      <c r="AT149" s="122"/>
      <c r="AU149" s="122"/>
    </row>
    <row r="150" spans="2:47" ht="18" customHeight="1">
      <c r="B150" s="209"/>
      <c r="C150" s="116">
        <v>72</v>
      </c>
      <c r="D150" s="103" t="s">
        <v>324</v>
      </c>
      <c r="E150" s="188" t="s">
        <v>393</v>
      </c>
      <c r="F150" s="220" t="s">
        <v>394</v>
      </c>
      <c r="G150" s="78">
        <v>0.85</v>
      </c>
      <c r="H150" s="221" t="s">
        <v>38</v>
      </c>
      <c r="I150" s="14"/>
      <c r="J150" s="161"/>
      <c r="K150" s="162"/>
      <c r="L150" s="14"/>
      <c r="M150" s="161"/>
      <c r="N150" s="162"/>
      <c r="O150" s="14"/>
      <c r="P150" s="161"/>
      <c r="Q150" s="162"/>
      <c r="R150" s="14"/>
      <c r="S150" s="161"/>
      <c r="T150" s="162"/>
      <c r="U150" s="14"/>
      <c r="V150" s="161"/>
      <c r="W150" s="162"/>
      <c r="X150" s="14"/>
      <c r="Y150" s="161"/>
      <c r="Z150" s="162"/>
      <c r="AA150" s="14"/>
      <c r="AB150" s="161"/>
      <c r="AC150" s="162"/>
      <c r="AD150" s="14"/>
      <c r="AE150" s="161"/>
      <c r="AF150" s="162"/>
      <c r="AG150" s="14"/>
      <c r="AH150" s="161"/>
      <c r="AI150" s="162"/>
      <c r="AJ150" s="14"/>
      <c r="AK150" s="161"/>
      <c r="AL150" s="162"/>
      <c r="AM150" s="14"/>
      <c r="AN150" s="161"/>
      <c r="AO150" s="162"/>
      <c r="AP150" s="14"/>
      <c r="AQ150" s="161"/>
      <c r="AR150" s="162"/>
      <c r="AS150" s="14"/>
      <c r="AT150" s="161"/>
      <c r="AU150" s="162"/>
    </row>
    <row r="151" spans="2:47" ht="18" customHeight="1">
      <c r="B151" s="209"/>
      <c r="C151" s="116"/>
      <c r="D151" s="103"/>
      <c r="E151" s="188"/>
      <c r="F151" s="71"/>
      <c r="G151" s="73"/>
      <c r="H151" s="221"/>
      <c r="I151" s="122" t="e">
        <f>(I150/J150)*100</f>
        <v>#DIV/0!</v>
      </c>
      <c r="J151" s="122"/>
      <c r="K151" s="122"/>
      <c r="L151" s="122" t="e">
        <f>(L150/M150)*100</f>
        <v>#DIV/0!</v>
      </c>
      <c r="M151" s="122"/>
      <c r="N151" s="122"/>
      <c r="O151" s="122" t="e">
        <f>(O150/P150)*100</f>
        <v>#DIV/0!</v>
      </c>
      <c r="P151" s="122"/>
      <c r="Q151" s="122"/>
      <c r="R151" s="122" t="e">
        <f>(R150/S150)*100</f>
        <v>#DIV/0!</v>
      </c>
      <c r="S151" s="122"/>
      <c r="T151" s="122"/>
      <c r="U151" s="122" t="e">
        <f>(U150/V150)*100</f>
        <v>#DIV/0!</v>
      </c>
      <c r="V151" s="122"/>
      <c r="W151" s="122"/>
      <c r="X151" s="122" t="e">
        <f>(X150/Y150)*100</f>
        <v>#DIV/0!</v>
      </c>
      <c r="Y151" s="122"/>
      <c r="Z151" s="122"/>
      <c r="AA151" s="122" t="e">
        <f>(AA150/AB150)*100</f>
        <v>#DIV/0!</v>
      </c>
      <c r="AB151" s="122"/>
      <c r="AC151" s="122"/>
      <c r="AD151" s="122" t="e">
        <f>(AD150/AE150)*100</f>
        <v>#DIV/0!</v>
      </c>
      <c r="AE151" s="122"/>
      <c r="AF151" s="122"/>
      <c r="AG151" s="122" t="e">
        <f>(AG150/AH150)*100</f>
        <v>#DIV/0!</v>
      </c>
      <c r="AH151" s="122"/>
      <c r="AI151" s="122"/>
      <c r="AJ151" s="122" t="e">
        <f>(AJ150/AK150)*100</f>
        <v>#DIV/0!</v>
      </c>
      <c r="AK151" s="122"/>
      <c r="AL151" s="122"/>
      <c r="AM151" s="122" t="e">
        <f>(AM150/AN150)*100</f>
        <v>#DIV/0!</v>
      </c>
      <c r="AN151" s="122"/>
      <c r="AO151" s="122"/>
      <c r="AP151" s="122" t="e">
        <f>(AP150/AQ150)*100</f>
        <v>#DIV/0!</v>
      </c>
      <c r="AQ151" s="122"/>
      <c r="AR151" s="122"/>
      <c r="AS151" s="122" t="e">
        <f>(AS150/AT150)*100</f>
        <v>#DIV/0!</v>
      </c>
      <c r="AT151" s="122"/>
      <c r="AU151" s="122"/>
    </row>
    <row r="152" spans="2:47" ht="18" customHeight="1">
      <c r="B152" s="209"/>
      <c r="C152" s="116">
        <v>73</v>
      </c>
      <c r="D152" s="103" t="s">
        <v>199</v>
      </c>
      <c r="E152" s="103" t="s">
        <v>200</v>
      </c>
      <c r="F152" s="216" t="s">
        <v>395</v>
      </c>
      <c r="G152" s="218">
        <v>0.85</v>
      </c>
      <c r="H152" s="190" t="s">
        <v>28</v>
      </c>
      <c r="I152" s="14"/>
      <c r="J152" s="161"/>
      <c r="K152" s="162"/>
      <c r="L152" s="14"/>
      <c r="M152" s="161"/>
      <c r="N152" s="162"/>
      <c r="O152" s="14"/>
      <c r="P152" s="161"/>
      <c r="Q152" s="162"/>
      <c r="R152" s="14"/>
      <c r="S152" s="161"/>
      <c r="T152" s="162"/>
      <c r="U152" s="14"/>
      <c r="V152" s="161"/>
      <c r="W152" s="162"/>
      <c r="X152" s="14"/>
      <c r="Y152" s="161"/>
      <c r="Z152" s="162"/>
      <c r="AA152" s="14"/>
      <c r="AB152" s="161"/>
      <c r="AC152" s="162"/>
      <c r="AD152" s="14"/>
      <c r="AE152" s="161"/>
      <c r="AF152" s="162"/>
      <c r="AG152" s="14"/>
      <c r="AH152" s="161"/>
      <c r="AI152" s="162"/>
      <c r="AJ152" s="14"/>
      <c r="AK152" s="161"/>
      <c r="AL152" s="162"/>
      <c r="AM152" s="14"/>
      <c r="AN152" s="161"/>
      <c r="AO152" s="162"/>
      <c r="AP152" s="14"/>
      <c r="AQ152" s="161"/>
      <c r="AR152" s="162"/>
      <c r="AS152" s="14"/>
      <c r="AT152" s="161"/>
      <c r="AU152" s="162"/>
    </row>
    <row r="153" spans="2:47" ht="18" customHeight="1" thickBot="1">
      <c r="B153" s="210"/>
      <c r="C153" s="116"/>
      <c r="D153" s="103"/>
      <c r="E153" s="103"/>
      <c r="F153" s="217"/>
      <c r="G153" s="219"/>
      <c r="H153" s="190"/>
      <c r="I153" s="122" t="e">
        <f>(I152/J152)*100</f>
        <v>#DIV/0!</v>
      </c>
      <c r="J153" s="122"/>
      <c r="K153" s="122"/>
      <c r="L153" s="122" t="e">
        <f>(L152/M152)*100</f>
        <v>#DIV/0!</v>
      </c>
      <c r="M153" s="122"/>
      <c r="N153" s="122"/>
      <c r="O153" s="122" t="e">
        <f>(O152/P152)*100</f>
        <v>#DIV/0!</v>
      </c>
      <c r="P153" s="122"/>
      <c r="Q153" s="122"/>
      <c r="R153" s="122" t="e">
        <f>(R152/S152)*100</f>
        <v>#DIV/0!</v>
      </c>
      <c r="S153" s="122"/>
      <c r="T153" s="122"/>
      <c r="U153" s="122" t="e">
        <f>(U152/V152)*100</f>
        <v>#DIV/0!</v>
      </c>
      <c r="V153" s="122"/>
      <c r="W153" s="122"/>
      <c r="X153" s="122" t="e">
        <f>(X152/Y152)*100</f>
        <v>#DIV/0!</v>
      </c>
      <c r="Y153" s="122"/>
      <c r="Z153" s="122"/>
      <c r="AA153" s="122" t="e">
        <f>(AA152/AB152)*100</f>
        <v>#DIV/0!</v>
      </c>
      <c r="AB153" s="122"/>
      <c r="AC153" s="122"/>
      <c r="AD153" s="122" t="e">
        <f>(AD152/AE152)*100</f>
        <v>#DIV/0!</v>
      </c>
      <c r="AE153" s="122"/>
      <c r="AF153" s="122"/>
      <c r="AG153" s="122" t="e">
        <f>(AG152/AH152)*100</f>
        <v>#DIV/0!</v>
      </c>
      <c r="AH153" s="122"/>
      <c r="AI153" s="122"/>
      <c r="AJ153" s="122" t="e">
        <f>(AJ152/AK152)*100</f>
        <v>#DIV/0!</v>
      </c>
      <c r="AK153" s="122"/>
      <c r="AL153" s="122"/>
      <c r="AM153" s="122" t="e">
        <f>(AM152/AN152)*100</f>
        <v>#DIV/0!</v>
      </c>
      <c r="AN153" s="122"/>
      <c r="AO153" s="122"/>
      <c r="AP153" s="122" t="e">
        <f>(AP152/AQ152)*100</f>
        <v>#DIV/0!</v>
      </c>
      <c r="AQ153" s="122"/>
      <c r="AR153" s="122"/>
      <c r="AS153" s="122" t="e">
        <f>(AS152/AT152)*100</f>
        <v>#DIV/0!</v>
      </c>
      <c r="AT153" s="122"/>
      <c r="AU153" s="122"/>
    </row>
    <row r="154" spans="2:47" ht="18" customHeight="1">
      <c r="B154" s="212" t="s">
        <v>201</v>
      </c>
      <c r="C154" s="116">
        <v>74</v>
      </c>
      <c r="D154" s="103" t="s">
        <v>316</v>
      </c>
      <c r="E154" s="103" t="s">
        <v>203</v>
      </c>
      <c r="F154" s="215" t="s">
        <v>396</v>
      </c>
      <c r="G154" s="78">
        <v>0.85</v>
      </c>
      <c r="H154" s="190" t="s">
        <v>38</v>
      </c>
      <c r="I154" s="14"/>
      <c r="J154" s="161"/>
      <c r="K154" s="162"/>
      <c r="L154" s="14"/>
      <c r="M154" s="161"/>
      <c r="N154" s="162"/>
      <c r="O154" s="14"/>
      <c r="P154" s="161"/>
      <c r="Q154" s="162"/>
      <c r="R154" s="14"/>
      <c r="S154" s="161"/>
      <c r="T154" s="162"/>
      <c r="U154" s="14"/>
      <c r="V154" s="161"/>
      <c r="W154" s="162"/>
      <c r="X154" s="14"/>
      <c r="Y154" s="161"/>
      <c r="Z154" s="162"/>
      <c r="AA154" s="14"/>
      <c r="AB154" s="161"/>
      <c r="AC154" s="162"/>
      <c r="AD154" s="14"/>
      <c r="AE154" s="161"/>
      <c r="AF154" s="162"/>
      <c r="AG154" s="14"/>
      <c r="AH154" s="161"/>
      <c r="AI154" s="162"/>
      <c r="AJ154" s="14"/>
      <c r="AK154" s="161"/>
      <c r="AL154" s="162"/>
      <c r="AM154" s="14"/>
      <c r="AN154" s="161"/>
      <c r="AO154" s="162"/>
      <c r="AP154" s="14"/>
      <c r="AQ154" s="161"/>
      <c r="AR154" s="162"/>
      <c r="AS154" s="14"/>
      <c r="AT154" s="161"/>
      <c r="AU154" s="162"/>
    </row>
    <row r="155" spans="2:47" ht="18" customHeight="1">
      <c r="B155" s="213"/>
      <c r="C155" s="116"/>
      <c r="D155" s="103"/>
      <c r="E155" s="103"/>
      <c r="F155" s="88"/>
      <c r="G155" s="73"/>
      <c r="H155" s="190"/>
      <c r="I155" s="122" t="e">
        <f>(I154/J154)*100</f>
        <v>#DIV/0!</v>
      </c>
      <c r="J155" s="122"/>
      <c r="K155" s="122"/>
      <c r="L155" s="122" t="e">
        <f>(L154/M154)*100</f>
        <v>#DIV/0!</v>
      </c>
      <c r="M155" s="122"/>
      <c r="N155" s="122"/>
      <c r="O155" s="122" t="e">
        <f>(O154/P154)*100</f>
        <v>#DIV/0!</v>
      </c>
      <c r="P155" s="122"/>
      <c r="Q155" s="122"/>
      <c r="R155" s="122" t="e">
        <f>(R154/S154)*100</f>
        <v>#DIV/0!</v>
      </c>
      <c r="S155" s="122"/>
      <c r="T155" s="122"/>
      <c r="U155" s="122" t="e">
        <f>(U154/V154)*100</f>
        <v>#DIV/0!</v>
      </c>
      <c r="V155" s="122"/>
      <c r="W155" s="122"/>
      <c r="X155" s="122" t="e">
        <f>(X154/Y154)*100</f>
        <v>#DIV/0!</v>
      </c>
      <c r="Y155" s="122"/>
      <c r="Z155" s="122"/>
      <c r="AA155" s="122" t="e">
        <f>(AA154/AB154)*100</f>
        <v>#DIV/0!</v>
      </c>
      <c r="AB155" s="122"/>
      <c r="AC155" s="122"/>
      <c r="AD155" s="122" t="e">
        <f>(AD154/AE154)*100</f>
        <v>#DIV/0!</v>
      </c>
      <c r="AE155" s="122"/>
      <c r="AF155" s="122"/>
      <c r="AG155" s="122" t="e">
        <f>(AG154/AH154)*100</f>
        <v>#DIV/0!</v>
      </c>
      <c r="AH155" s="122"/>
      <c r="AI155" s="122"/>
      <c r="AJ155" s="122" t="e">
        <f>(AJ154/AK154)*100</f>
        <v>#DIV/0!</v>
      </c>
      <c r="AK155" s="122"/>
      <c r="AL155" s="122"/>
      <c r="AM155" s="122" t="e">
        <f>(AM154/AN154)*100</f>
        <v>#DIV/0!</v>
      </c>
      <c r="AN155" s="122"/>
      <c r="AO155" s="122"/>
      <c r="AP155" s="122" t="e">
        <f>(AP154/AQ154)*100</f>
        <v>#DIV/0!</v>
      </c>
      <c r="AQ155" s="122"/>
      <c r="AR155" s="122"/>
      <c r="AS155" s="122" t="e">
        <f>(AS154/AT154)*100</f>
        <v>#DIV/0!</v>
      </c>
      <c r="AT155" s="122"/>
      <c r="AU155" s="122"/>
    </row>
    <row r="156" spans="2:47" ht="18" customHeight="1">
      <c r="B156" s="213"/>
      <c r="C156" s="116">
        <v>75</v>
      </c>
      <c r="D156" s="103" t="s">
        <v>317</v>
      </c>
      <c r="E156" s="103" t="s">
        <v>205</v>
      </c>
      <c r="F156" s="88" t="s">
        <v>397</v>
      </c>
      <c r="G156" s="78">
        <v>0.85</v>
      </c>
      <c r="H156" s="190" t="s">
        <v>28</v>
      </c>
      <c r="I156" s="14"/>
      <c r="J156" s="161"/>
      <c r="K156" s="162"/>
      <c r="L156" s="14"/>
      <c r="M156" s="161"/>
      <c r="N156" s="162"/>
      <c r="O156" s="14"/>
      <c r="P156" s="161"/>
      <c r="Q156" s="162"/>
      <c r="R156" s="14"/>
      <c r="S156" s="161"/>
      <c r="T156" s="162"/>
      <c r="U156" s="14"/>
      <c r="V156" s="161"/>
      <c r="W156" s="162"/>
      <c r="X156" s="14"/>
      <c r="Y156" s="161"/>
      <c r="Z156" s="162"/>
      <c r="AA156" s="14"/>
      <c r="AB156" s="161"/>
      <c r="AC156" s="162"/>
      <c r="AD156" s="14"/>
      <c r="AE156" s="161"/>
      <c r="AF156" s="162"/>
      <c r="AG156" s="14"/>
      <c r="AH156" s="161"/>
      <c r="AI156" s="162"/>
      <c r="AJ156" s="14"/>
      <c r="AK156" s="161"/>
      <c r="AL156" s="162"/>
      <c r="AM156" s="14"/>
      <c r="AN156" s="161"/>
      <c r="AO156" s="162"/>
      <c r="AP156" s="14"/>
      <c r="AQ156" s="161"/>
      <c r="AR156" s="162"/>
      <c r="AS156" s="14"/>
      <c r="AT156" s="161"/>
      <c r="AU156" s="162"/>
    </row>
    <row r="157" spans="2:47" ht="18" customHeight="1">
      <c r="B157" s="213"/>
      <c r="C157" s="116"/>
      <c r="D157" s="103"/>
      <c r="E157" s="103"/>
      <c r="F157" s="88"/>
      <c r="G157" s="73"/>
      <c r="H157" s="190"/>
      <c r="I157" s="122" t="e">
        <f>(I156/J156)*100</f>
        <v>#DIV/0!</v>
      </c>
      <c r="J157" s="122"/>
      <c r="K157" s="122"/>
      <c r="L157" s="122" t="e">
        <f>(L156/M156)*100</f>
        <v>#DIV/0!</v>
      </c>
      <c r="M157" s="122"/>
      <c r="N157" s="122"/>
      <c r="O157" s="122" t="e">
        <f>(O156/P156)*100</f>
        <v>#DIV/0!</v>
      </c>
      <c r="P157" s="122"/>
      <c r="Q157" s="122"/>
      <c r="R157" s="122" t="e">
        <f>(R156/S156)*100</f>
        <v>#DIV/0!</v>
      </c>
      <c r="S157" s="122"/>
      <c r="T157" s="122"/>
      <c r="U157" s="122" t="e">
        <f>(U156/V156)*100</f>
        <v>#DIV/0!</v>
      </c>
      <c r="V157" s="122"/>
      <c r="W157" s="122"/>
      <c r="X157" s="122" t="e">
        <f>(X156/Y156)*100</f>
        <v>#DIV/0!</v>
      </c>
      <c r="Y157" s="122"/>
      <c r="Z157" s="122"/>
      <c r="AA157" s="122" t="e">
        <f>(AA156/AB156)*100</f>
        <v>#DIV/0!</v>
      </c>
      <c r="AB157" s="122"/>
      <c r="AC157" s="122"/>
      <c r="AD157" s="122" t="e">
        <f>(AD156/AE156)*100</f>
        <v>#DIV/0!</v>
      </c>
      <c r="AE157" s="122"/>
      <c r="AF157" s="122"/>
      <c r="AG157" s="122" t="e">
        <f>(AG156/AH156)*100</f>
        <v>#DIV/0!</v>
      </c>
      <c r="AH157" s="122"/>
      <c r="AI157" s="122"/>
      <c r="AJ157" s="122" t="e">
        <f>(AJ156/AK156)*100</f>
        <v>#DIV/0!</v>
      </c>
      <c r="AK157" s="122"/>
      <c r="AL157" s="122"/>
      <c r="AM157" s="122" t="e">
        <f>(AM156/AN156)*100</f>
        <v>#DIV/0!</v>
      </c>
      <c r="AN157" s="122"/>
      <c r="AO157" s="122"/>
      <c r="AP157" s="122" t="e">
        <f>(AP156/AQ156)*100</f>
        <v>#DIV/0!</v>
      </c>
      <c r="AQ157" s="122"/>
      <c r="AR157" s="122"/>
      <c r="AS157" s="122" t="e">
        <f>(AS156/AT156)*100</f>
        <v>#DIV/0!</v>
      </c>
      <c r="AT157" s="122"/>
      <c r="AU157" s="122"/>
    </row>
    <row r="158" spans="2:47" ht="18" customHeight="1">
      <c r="B158" s="213"/>
      <c r="C158" s="116">
        <v>76</v>
      </c>
      <c r="D158" s="103" t="s">
        <v>318</v>
      </c>
      <c r="E158" s="103" t="s">
        <v>207</v>
      </c>
      <c r="F158" s="88" t="s">
        <v>398</v>
      </c>
      <c r="G158" s="78">
        <v>0.85</v>
      </c>
      <c r="H158" s="190" t="s">
        <v>28</v>
      </c>
      <c r="I158" s="14"/>
      <c r="J158" s="161"/>
      <c r="K158" s="162"/>
      <c r="L158" s="14"/>
      <c r="M158" s="161"/>
      <c r="N158" s="162"/>
      <c r="O158" s="14"/>
      <c r="P158" s="161"/>
      <c r="Q158" s="162"/>
      <c r="R158" s="14"/>
      <c r="S158" s="161"/>
      <c r="T158" s="162"/>
      <c r="U158" s="14"/>
      <c r="V158" s="161"/>
      <c r="W158" s="162"/>
      <c r="X158" s="14"/>
      <c r="Y158" s="161"/>
      <c r="Z158" s="162"/>
      <c r="AA158" s="14"/>
      <c r="AB158" s="161"/>
      <c r="AC158" s="162"/>
      <c r="AD158" s="14"/>
      <c r="AE158" s="161"/>
      <c r="AF158" s="162"/>
      <c r="AG158" s="14"/>
      <c r="AH158" s="161"/>
      <c r="AI158" s="162"/>
      <c r="AJ158" s="14"/>
      <c r="AK158" s="161"/>
      <c r="AL158" s="162"/>
      <c r="AM158" s="14"/>
      <c r="AN158" s="161"/>
      <c r="AO158" s="162"/>
      <c r="AP158" s="14"/>
      <c r="AQ158" s="161"/>
      <c r="AR158" s="162"/>
      <c r="AS158" s="14"/>
      <c r="AT158" s="161"/>
      <c r="AU158" s="162"/>
    </row>
    <row r="159" spans="2:47" ht="18" customHeight="1" thickBot="1">
      <c r="B159" s="214"/>
      <c r="C159" s="116"/>
      <c r="D159" s="103"/>
      <c r="E159" s="103"/>
      <c r="F159" s="211"/>
      <c r="G159" s="73"/>
      <c r="H159" s="190"/>
      <c r="I159" s="122" t="e">
        <f>(I158/J158)*100</f>
        <v>#DIV/0!</v>
      </c>
      <c r="J159" s="122"/>
      <c r="K159" s="122"/>
      <c r="L159" s="122" t="e">
        <f>(L158/M158)*100</f>
        <v>#DIV/0!</v>
      </c>
      <c r="M159" s="122"/>
      <c r="N159" s="122"/>
      <c r="O159" s="122" t="e">
        <f>(O158/P158)*100</f>
        <v>#DIV/0!</v>
      </c>
      <c r="P159" s="122"/>
      <c r="Q159" s="122"/>
      <c r="R159" s="122" t="e">
        <f>(R158/S158)*100</f>
        <v>#DIV/0!</v>
      </c>
      <c r="S159" s="122"/>
      <c r="T159" s="122"/>
      <c r="U159" s="122" t="e">
        <f>(U158/V158)*100</f>
        <v>#DIV/0!</v>
      </c>
      <c r="V159" s="122"/>
      <c r="W159" s="122"/>
      <c r="X159" s="122" t="e">
        <f>(X158/Y158)*100</f>
        <v>#DIV/0!</v>
      </c>
      <c r="Y159" s="122"/>
      <c r="Z159" s="122"/>
      <c r="AA159" s="122" t="e">
        <f>(AA158/AB158)*100</f>
        <v>#DIV/0!</v>
      </c>
      <c r="AB159" s="122"/>
      <c r="AC159" s="122"/>
      <c r="AD159" s="122" t="e">
        <f>(AD158/AE158)*100</f>
        <v>#DIV/0!</v>
      </c>
      <c r="AE159" s="122"/>
      <c r="AF159" s="122"/>
      <c r="AG159" s="122" t="e">
        <f>(AG158/AH158)*100</f>
        <v>#DIV/0!</v>
      </c>
      <c r="AH159" s="122"/>
      <c r="AI159" s="122"/>
      <c r="AJ159" s="122" t="e">
        <f>(AJ158/AK158)*100</f>
        <v>#DIV/0!</v>
      </c>
      <c r="AK159" s="122"/>
      <c r="AL159" s="122"/>
      <c r="AM159" s="122" t="e">
        <f>(AM158/AN158)*100</f>
        <v>#DIV/0!</v>
      </c>
      <c r="AN159" s="122"/>
      <c r="AO159" s="122"/>
      <c r="AP159" s="122" t="e">
        <f>(AP158/AQ158)*100</f>
        <v>#DIV/0!</v>
      </c>
      <c r="AQ159" s="122"/>
      <c r="AR159" s="122"/>
      <c r="AS159" s="122" t="e">
        <f>(AS158/AT158)*100</f>
        <v>#DIV/0!</v>
      </c>
      <c r="AT159" s="122"/>
      <c r="AU159" s="122"/>
    </row>
    <row r="160" spans="2:47" ht="18" customHeight="1">
      <c r="B160" s="208" t="s">
        <v>214</v>
      </c>
      <c r="C160" s="116">
        <v>77</v>
      </c>
      <c r="D160" s="103" t="s">
        <v>415</v>
      </c>
      <c r="E160" s="103" t="s">
        <v>216</v>
      </c>
      <c r="F160" s="201" t="s">
        <v>399</v>
      </c>
      <c r="G160" s="78">
        <v>0.85</v>
      </c>
      <c r="H160" s="190" t="s">
        <v>28</v>
      </c>
      <c r="I160" s="14">
        <v>9</v>
      </c>
      <c r="J160" s="161">
        <v>9</v>
      </c>
      <c r="K160" s="162"/>
      <c r="L160" s="14">
        <v>9</v>
      </c>
      <c r="M160" s="161">
        <v>9</v>
      </c>
      <c r="N160" s="162"/>
      <c r="O160" s="14"/>
      <c r="P160" s="161"/>
      <c r="Q160" s="162"/>
      <c r="R160" s="14"/>
      <c r="S160" s="161"/>
      <c r="T160" s="162"/>
      <c r="U160" s="14"/>
      <c r="V160" s="161"/>
      <c r="W160" s="162"/>
      <c r="X160" s="14"/>
      <c r="Y160" s="161"/>
      <c r="Z160" s="162"/>
      <c r="AA160" s="14"/>
      <c r="AB160" s="161"/>
      <c r="AC160" s="162"/>
      <c r="AD160" s="14"/>
      <c r="AE160" s="161"/>
      <c r="AF160" s="162"/>
      <c r="AG160" s="14"/>
      <c r="AH160" s="161"/>
      <c r="AI160" s="162"/>
      <c r="AJ160" s="14"/>
      <c r="AK160" s="161"/>
      <c r="AL160" s="162"/>
      <c r="AM160" s="14"/>
      <c r="AN160" s="161"/>
      <c r="AO160" s="162"/>
      <c r="AP160" s="14"/>
      <c r="AQ160" s="161"/>
      <c r="AR160" s="162"/>
      <c r="AS160" s="14"/>
      <c r="AT160" s="161"/>
      <c r="AU160" s="162"/>
    </row>
    <row r="161" spans="2:47" ht="18" customHeight="1">
      <c r="B161" s="209"/>
      <c r="C161" s="116"/>
      <c r="D161" s="103"/>
      <c r="E161" s="103"/>
      <c r="F161" s="89"/>
      <c r="G161" s="73"/>
      <c r="H161" s="190"/>
      <c r="I161" s="122">
        <f>(I160/J160)*100</f>
        <v>100</v>
      </c>
      <c r="J161" s="122"/>
      <c r="K161" s="122"/>
      <c r="L161" s="122">
        <f>(L160/M160)*100</f>
        <v>100</v>
      </c>
      <c r="M161" s="122"/>
      <c r="N161" s="122"/>
      <c r="O161" s="122" t="e">
        <f>(O160/P160)*100</f>
        <v>#DIV/0!</v>
      </c>
      <c r="P161" s="122"/>
      <c r="Q161" s="122"/>
      <c r="R161" s="122" t="e">
        <f>(R160/S160)*100</f>
        <v>#DIV/0!</v>
      </c>
      <c r="S161" s="122"/>
      <c r="T161" s="122"/>
      <c r="U161" s="122" t="e">
        <f>(U160/V160)*100</f>
        <v>#DIV/0!</v>
      </c>
      <c r="V161" s="122"/>
      <c r="W161" s="122"/>
      <c r="X161" s="122" t="e">
        <f>(X160/Y160)*100</f>
        <v>#DIV/0!</v>
      </c>
      <c r="Y161" s="122"/>
      <c r="Z161" s="122"/>
      <c r="AA161" s="122" t="e">
        <f>(AA160/AB160)*100</f>
        <v>#DIV/0!</v>
      </c>
      <c r="AB161" s="122"/>
      <c r="AC161" s="122"/>
      <c r="AD161" s="122" t="e">
        <f>(AD160/AE160)*100</f>
        <v>#DIV/0!</v>
      </c>
      <c r="AE161" s="122"/>
      <c r="AF161" s="122"/>
      <c r="AG161" s="122" t="e">
        <f>(AG160/AH160)*100</f>
        <v>#DIV/0!</v>
      </c>
      <c r="AH161" s="122"/>
      <c r="AI161" s="122"/>
      <c r="AJ161" s="122" t="e">
        <f>(AJ160/AK160)*100</f>
        <v>#DIV/0!</v>
      </c>
      <c r="AK161" s="122"/>
      <c r="AL161" s="122"/>
      <c r="AM161" s="122" t="e">
        <f>(AM160/AN160)*100</f>
        <v>#DIV/0!</v>
      </c>
      <c r="AN161" s="122"/>
      <c r="AO161" s="122"/>
      <c r="AP161" s="122" t="e">
        <f>(AP160/AQ160)*100</f>
        <v>#DIV/0!</v>
      </c>
      <c r="AQ161" s="122"/>
      <c r="AR161" s="122"/>
      <c r="AS161" s="122" t="e">
        <f>(AS160/AT160)*100</f>
        <v>#DIV/0!</v>
      </c>
      <c r="AT161" s="122"/>
      <c r="AU161" s="122"/>
    </row>
    <row r="162" spans="2:47" ht="18" customHeight="1">
      <c r="B162" s="209"/>
      <c r="C162" s="116">
        <v>78</v>
      </c>
      <c r="D162" s="103" t="s">
        <v>416</v>
      </c>
      <c r="E162" s="103" t="s">
        <v>218</v>
      </c>
      <c r="F162" s="89" t="s">
        <v>400</v>
      </c>
      <c r="G162" s="86">
        <v>0.85</v>
      </c>
      <c r="H162" s="190" t="s">
        <v>28</v>
      </c>
      <c r="I162" s="14">
        <v>46</v>
      </c>
      <c r="J162" s="161">
        <v>46</v>
      </c>
      <c r="K162" s="162"/>
      <c r="L162" s="14">
        <v>46</v>
      </c>
      <c r="M162" s="161">
        <v>46</v>
      </c>
      <c r="N162" s="162"/>
      <c r="O162" s="14"/>
      <c r="P162" s="161"/>
      <c r="Q162" s="162"/>
      <c r="R162" s="14"/>
      <c r="S162" s="161"/>
      <c r="T162" s="162"/>
      <c r="U162" s="14"/>
      <c r="V162" s="161"/>
      <c r="W162" s="162"/>
      <c r="X162" s="14"/>
      <c r="Y162" s="161"/>
      <c r="Z162" s="162"/>
      <c r="AA162" s="14"/>
      <c r="AB162" s="161"/>
      <c r="AC162" s="162"/>
      <c r="AD162" s="14"/>
      <c r="AE162" s="161"/>
      <c r="AF162" s="162"/>
      <c r="AG162" s="14"/>
      <c r="AH162" s="161"/>
      <c r="AI162" s="162"/>
      <c r="AJ162" s="14"/>
      <c r="AK162" s="161"/>
      <c r="AL162" s="162"/>
      <c r="AM162" s="14"/>
      <c r="AN162" s="161"/>
      <c r="AO162" s="162"/>
      <c r="AP162" s="14"/>
      <c r="AQ162" s="161"/>
      <c r="AR162" s="162"/>
      <c r="AS162" s="14"/>
      <c r="AT162" s="161"/>
      <c r="AU162" s="162"/>
    </row>
    <row r="163" spans="2:47" ht="18" customHeight="1">
      <c r="B163" s="209"/>
      <c r="C163" s="116"/>
      <c r="D163" s="103"/>
      <c r="E163" s="103"/>
      <c r="F163" s="89"/>
      <c r="G163" s="84"/>
      <c r="H163" s="190"/>
      <c r="I163" s="122">
        <f>(I162/J162)*100</f>
        <v>100</v>
      </c>
      <c r="J163" s="122"/>
      <c r="K163" s="122"/>
      <c r="L163" s="122">
        <f>(L162/M162)*100</f>
        <v>100</v>
      </c>
      <c r="M163" s="122"/>
      <c r="N163" s="122"/>
      <c r="O163" s="122" t="e">
        <f>(O162/P162)*100</f>
        <v>#DIV/0!</v>
      </c>
      <c r="P163" s="122"/>
      <c r="Q163" s="122"/>
      <c r="R163" s="122" t="e">
        <f>(R162/S162)*100</f>
        <v>#DIV/0!</v>
      </c>
      <c r="S163" s="122"/>
      <c r="T163" s="122"/>
      <c r="U163" s="122" t="e">
        <f>(U162/V162)*100</f>
        <v>#DIV/0!</v>
      </c>
      <c r="V163" s="122"/>
      <c r="W163" s="122"/>
      <c r="X163" s="122" t="e">
        <f>(X162/Y162)*100</f>
        <v>#DIV/0!</v>
      </c>
      <c r="Y163" s="122"/>
      <c r="Z163" s="122"/>
      <c r="AA163" s="122" t="e">
        <f>(AA162/AB162)*100</f>
        <v>#DIV/0!</v>
      </c>
      <c r="AB163" s="122"/>
      <c r="AC163" s="122"/>
      <c r="AD163" s="122" t="e">
        <f>(AD162/AE162)*100</f>
        <v>#DIV/0!</v>
      </c>
      <c r="AE163" s="122"/>
      <c r="AF163" s="122"/>
      <c r="AG163" s="122" t="e">
        <f>(AG162/AH162)*100</f>
        <v>#DIV/0!</v>
      </c>
      <c r="AH163" s="122"/>
      <c r="AI163" s="122"/>
      <c r="AJ163" s="122" t="e">
        <f>(AJ162/AK162)*100</f>
        <v>#DIV/0!</v>
      </c>
      <c r="AK163" s="122"/>
      <c r="AL163" s="122"/>
      <c r="AM163" s="122" t="e">
        <f>(AM162/AN162)*100</f>
        <v>#DIV/0!</v>
      </c>
      <c r="AN163" s="122"/>
      <c r="AO163" s="122"/>
      <c r="AP163" s="122" t="e">
        <f>(AP162/AQ162)*100</f>
        <v>#DIV/0!</v>
      </c>
      <c r="AQ163" s="122"/>
      <c r="AR163" s="122"/>
      <c r="AS163" s="122" t="e">
        <f>(AS162/AT162)*100</f>
        <v>#DIV/0!</v>
      </c>
      <c r="AT163" s="122"/>
      <c r="AU163" s="122"/>
    </row>
    <row r="164" spans="2:47" ht="18" customHeight="1">
      <c r="B164" s="209"/>
      <c r="C164" s="116">
        <v>79</v>
      </c>
      <c r="D164" s="103" t="s">
        <v>319</v>
      </c>
      <c r="E164" s="103" t="s">
        <v>220</v>
      </c>
      <c r="F164" s="89" t="s">
        <v>401</v>
      </c>
      <c r="G164" s="86">
        <v>0.85</v>
      </c>
      <c r="H164" s="190" t="s">
        <v>28</v>
      </c>
      <c r="I164" s="14">
        <v>188</v>
      </c>
      <c r="J164" s="161">
        <v>188</v>
      </c>
      <c r="K164" s="162"/>
      <c r="L164" s="14">
        <v>128</v>
      </c>
      <c r="M164" s="161">
        <v>128</v>
      </c>
      <c r="N164" s="162"/>
      <c r="O164" s="14"/>
      <c r="P164" s="161"/>
      <c r="Q164" s="162"/>
      <c r="R164" s="14"/>
      <c r="S164" s="161"/>
      <c r="T164" s="162"/>
      <c r="U164" s="14"/>
      <c r="V164" s="161"/>
      <c r="W164" s="162"/>
      <c r="X164" s="14"/>
      <c r="Y164" s="161"/>
      <c r="Z164" s="162"/>
      <c r="AA164" s="14"/>
      <c r="AB164" s="161"/>
      <c r="AC164" s="162"/>
      <c r="AD164" s="14"/>
      <c r="AE164" s="161"/>
      <c r="AF164" s="162"/>
      <c r="AG164" s="14"/>
      <c r="AH164" s="161"/>
      <c r="AI164" s="162"/>
      <c r="AJ164" s="14"/>
      <c r="AK164" s="161"/>
      <c r="AL164" s="162"/>
      <c r="AM164" s="14"/>
      <c r="AN164" s="161"/>
      <c r="AO164" s="162"/>
      <c r="AP164" s="14"/>
      <c r="AQ164" s="161"/>
      <c r="AR164" s="162"/>
      <c r="AS164" s="14"/>
      <c r="AT164" s="161"/>
      <c r="AU164" s="162"/>
    </row>
    <row r="165" spans="2:47" ht="18" customHeight="1">
      <c r="B165" s="209"/>
      <c r="C165" s="116"/>
      <c r="D165" s="103"/>
      <c r="E165" s="103"/>
      <c r="F165" s="89"/>
      <c r="G165" s="84"/>
      <c r="H165" s="190"/>
      <c r="I165" s="122">
        <f>(I164/J164)*100</f>
        <v>100</v>
      </c>
      <c r="J165" s="122"/>
      <c r="K165" s="122"/>
      <c r="L165" s="122">
        <f>(L164/M164)*100</f>
        <v>100</v>
      </c>
      <c r="M165" s="122"/>
      <c r="N165" s="122"/>
      <c r="O165" s="122" t="e">
        <f>(O164/P164)*100</f>
        <v>#DIV/0!</v>
      </c>
      <c r="P165" s="122"/>
      <c r="Q165" s="122"/>
      <c r="R165" s="122" t="e">
        <f>(R164/S164)*100</f>
        <v>#DIV/0!</v>
      </c>
      <c r="S165" s="122"/>
      <c r="T165" s="122"/>
      <c r="U165" s="122" t="e">
        <f>(U164/V164)*100</f>
        <v>#DIV/0!</v>
      </c>
      <c r="V165" s="122"/>
      <c r="W165" s="122"/>
      <c r="X165" s="122" t="e">
        <f>(X164/Y164)*100</f>
        <v>#DIV/0!</v>
      </c>
      <c r="Y165" s="122"/>
      <c r="Z165" s="122"/>
      <c r="AA165" s="122" t="e">
        <f>(AA164/AB164)*100</f>
        <v>#DIV/0!</v>
      </c>
      <c r="AB165" s="122"/>
      <c r="AC165" s="122"/>
      <c r="AD165" s="122" t="e">
        <f>(AD164/AE164)*100</f>
        <v>#DIV/0!</v>
      </c>
      <c r="AE165" s="122"/>
      <c r="AF165" s="122"/>
      <c r="AG165" s="122" t="e">
        <f>(AG164/AH164)*100</f>
        <v>#DIV/0!</v>
      </c>
      <c r="AH165" s="122"/>
      <c r="AI165" s="122"/>
      <c r="AJ165" s="122" t="e">
        <f>(AJ164/AK164)*100</f>
        <v>#DIV/0!</v>
      </c>
      <c r="AK165" s="122"/>
      <c r="AL165" s="122"/>
      <c r="AM165" s="122" t="e">
        <f>(AM164/AN164)*100</f>
        <v>#DIV/0!</v>
      </c>
      <c r="AN165" s="122"/>
      <c r="AO165" s="122"/>
      <c r="AP165" s="122" t="e">
        <f>(AP164/AQ164)*100</f>
        <v>#DIV/0!</v>
      </c>
      <c r="AQ165" s="122"/>
      <c r="AR165" s="122"/>
      <c r="AS165" s="122" t="e">
        <f>(AS164/AT164)*100</f>
        <v>#DIV/0!</v>
      </c>
      <c r="AT165" s="122"/>
      <c r="AU165" s="122"/>
    </row>
    <row r="166" spans="2:47" ht="18" customHeight="1">
      <c r="B166" s="209"/>
      <c r="C166" s="116">
        <v>80</v>
      </c>
      <c r="D166" s="103" t="s">
        <v>320</v>
      </c>
      <c r="E166" s="204" t="s">
        <v>222</v>
      </c>
      <c r="F166" s="206" t="s">
        <v>402</v>
      </c>
      <c r="G166" s="86">
        <v>0.85</v>
      </c>
      <c r="H166" s="190" t="s">
        <v>28</v>
      </c>
      <c r="I166" s="14">
        <v>2</v>
      </c>
      <c r="J166" s="161">
        <v>2</v>
      </c>
      <c r="K166" s="162"/>
      <c r="L166" s="14">
        <v>4</v>
      </c>
      <c r="M166" s="161">
        <v>4</v>
      </c>
      <c r="N166" s="162"/>
      <c r="O166" s="14"/>
      <c r="P166" s="161"/>
      <c r="Q166" s="162"/>
      <c r="R166" s="14"/>
      <c r="S166" s="161"/>
      <c r="T166" s="162"/>
      <c r="U166" s="14"/>
      <c r="V166" s="161"/>
      <c r="W166" s="162"/>
      <c r="X166" s="14"/>
      <c r="Y166" s="161"/>
      <c r="Z166" s="162"/>
      <c r="AA166" s="14"/>
      <c r="AB166" s="161"/>
      <c r="AC166" s="162"/>
      <c r="AD166" s="14"/>
      <c r="AE166" s="161"/>
      <c r="AF166" s="162"/>
      <c r="AG166" s="14"/>
      <c r="AH166" s="161"/>
      <c r="AI166" s="162"/>
      <c r="AJ166" s="14"/>
      <c r="AK166" s="161"/>
      <c r="AL166" s="162"/>
      <c r="AM166" s="14"/>
      <c r="AN166" s="161"/>
      <c r="AO166" s="162"/>
      <c r="AP166" s="14"/>
      <c r="AQ166" s="161"/>
      <c r="AR166" s="162"/>
      <c r="AS166" s="14"/>
      <c r="AT166" s="161"/>
      <c r="AU166" s="162"/>
    </row>
    <row r="167" spans="2:47" ht="18" customHeight="1" thickBot="1">
      <c r="B167" s="210"/>
      <c r="C167" s="116"/>
      <c r="D167" s="103"/>
      <c r="E167" s="205"/>
      <c r="F167" s="207"/>
      <c r="G167" s="84"/>
      <c r="H167" s="190"/>
      <c r="I167" s="122">
        <f>(I166/J166)*100</f>
        <v>100</v>
      </c>
      <c r="J167" s="122"/>
      <c r="K167" s="122"/>
      <c r="L167" s="122">
        <f>(L166/M166)*100</f>
        <v>100</v>
      </c>
      <c r="M167" s="122"/>
      <c r="N167" s="122"/>
      <c r="O167" s="122" t="e">
        <f>(O166/P166)*100</f>
        <v>#DIV/0!</v>
      </c>
      <c r="P167" s="122"/>
      <c r="Q167" s="122"/>
      <c r="R167" s="122" t="e">
        <f>(R166/S166)*100</f>
        <v>#DIV/0!</v>
      </c>
      <c r="S167" s="122"/>
      <c r="T167" s="122"/>
      <c r="U167" s="122" t="e">
        <f>(U166/V166)*100</f>
        <v>#DIV/0!</v>
      </c>
      <c r="V167" s="122"/>
      <c r="W167" s="122"/>
      <c r="X167" s="122" t="e">
        <f>(X166/Y166)*100</f>
        <v>#DIV/0!</v>
      </c>
      <c r="Y167" s="122"/>
      <c r="Z167" s="122"/>
      <c r="AA167" s="122" t="e">
        <f>(AA166/AB166)*100</f>
        <v>#DIV/0!</v>
      </c>
      <c r="AB167" s="122"/>
      <c r="AC167" s="122"/>
      <c r="AD167" s="122" t="e">
        <f>(AD166/AE166)*100</f>
        <v>#DIV/0!</v>
      </c>
      <c r="AE167" s="122"/>
      <c r="AF167" s="122"/>
      <c r="AG167" s="122" t="e">
        <f>(AG166/AH166)*100</f>
        <v>#DIV/0!</v>
      </c>
      <c r="AH167" s="122"/>
      <c r="AI167" s="122"/>
      <c r="AJ167" s="122" t="e">
        <f>(AJ166/AK166)*100</f>
        <v>#DIV/0!</v>
      </c>
      <c r="AK167" s="122"/>
      <c r="AL167" s="122"/>
      <c r="AM167" s="122" t="e">
        <f>(AM166/AN166)*100</f>
        <v>#DIV/0!</v>
      </c>
      <c r="AN167" s="122"/>
      <c r="AO167" s="122"/>
      <c r="AP167" s="122" t="e">
        <f>(AP166/AQ166)*100</f>
        <v>#DIV/0!</v>
      </c>
      <c r="AQ167" s="122"/>
      <c r="AR167" s="122"/>
      <c r="AS167" s="122" t="e">
        <f>(AS166/AT166)*100</f>
        <v>#DIV/0!</v>
      </c>
      <c r="AT167" s="122"/>
      <c r="AU167" s="122"/>
    </row>
    <row r="168" spans="2:47" ht="18" customHeight="1">
      <c r="B168" s="87" t="s">
        <v>223</v>
      </c>
      <c r="C168" s="116">
        <v>81</v>
      </c>
      <c r="D168" s="104" t="s">
        <v>410</v>
      </c>
      <c r="E168" s="110" t="s">
        <v>225</v>
      </c>
      <c r="F168" s="201" t="s">
        <v>403</v>
      </c>
      <c r="G168" s="86">
        <v>0.8</v>
      </c>
      <c r="H168" s="190" t="s">
        <v>38</v>
      </c>
      <c r="I168" s="14">
        <v>4</v>
      </c>
      <c r="J168" s="161">
        <v>4</v>
      </c>
      <c r="K168" s="162"/>
      <c r="L168" s="14">
        <v>0</v>
      </c>
      <c r="M168" s="161">
        <v>0</v>
      </c>
      <c r="N168" s="162"/>
      <c r="O168" s="14"/>
      <c r="P168" s="161"/>
      <c r="Q168" s="162"/>
      <c r="R168" s="14"/>
      <c r="S168" s="161"/>
      <c r="T168" s="162"/>
      <c r="U168" s="14"/>
      <c r="V168" s="161"/>
      <c r="W168" s="162"/>
      <c r="X168" s="14"/>
      <c r="Y168" s="161"/>
      <c r="Z168" s="162"/>
      <c r="AA168" s="14"/>
      <c r="AB168" s="161"/>
      <c r="AC168" s="162"/>
      <c r="AD168" s="14"/>
      <c r="AE168" s="161"/>
      <c r="AF168" s="162"/>
      <c r="AG168" s="14"/>
      <c r="AH168" s="161"/>
      <c r="AI168" s="162"/>
      <c r="AJ168" s="14"/>
      <c r="AK168" s="161"/>
      <c r="AL168" s="162"/>
      <c r="AM168" s="14"/>
      <c r="AN168" s="161"/>
      <c r="AO168" s="162"/>
      <c r="AP168" s="14"/>
      <c r="AQ168" s="161"/>
      <c r="AR168" s="162"/>
      <c r="AS168" s="14"/>
      <c r="AT168" s="161"/>
      <c r="AU168" s="162"/>
    </row>
    <row r="169" spans="2:47" ht="18" customHeight="1">
      <c r="B169" s="87"/>
      <c r="C169" s="116"/>
      <c r="D169" s="104"/>
      <c r="E169" s="110"/>
      <c r="F169" s="89"/>
      <c r="G169" s="84"/>
      <c r="H169" s="190"/>
      <c r="I169" s="122">
        <f>(I168/J168)*100</f>
        <v>100</v>
      </c>
      <c r="J169" s="122"/>
      <c r="K169" s="122"/>
      <c r="L169" s="122" t="e">
        <f>(L168/M168)*100</f>
        <v>#DIV/0!</v>
      </c>
      <c r="M169" s="122"/>
      <c r="N169" s="122"/>
      <c r="O169" s="122" t="e">
        <f>(O168/P168)*100</f>
        <v>#DIV/0!</v>
      </c>
      <c r="P169" s="122"/>
      <c r="Q169" s="122"/>
      <c r="R169" s="122" t="e">
        <f>(R168/S168)*100</f>
        <v>#DIV/0!</v>
      </c>
      <c r="S169" s="122"/>
      <c r="T169" s="122"/>
      <c r="U169" s="122" t="e">
        <f>(U168/V168)*100</f>
        <v>#DIV/0!</v>
      </c>
      <c r="V169" s="122"/>
      <c r="W169" s="122"/>
      <c r="X169" s="122" t="e">
        <f>(X168/Y168)*100</f>
        <v>#DIV/0!</v>
      </c>
      <c r="Y169" s="122"/>
      <c r="Z169" s="122"/>
      <c r="AA169" s="122" t="e">
        <f>(AA168/AB168)*100</f>
        <v>#DIV/0!</v>
      </c>
      <c r="AB169" s="122"/>
      <c r="AC169" s="122"/>
      <c r="AD169" s="122" t="e">
        <f>(AD168/AE168)*100</f>
        <v>#DIV/0!</v>
      </c>
      <c r="AE169" s="122"/>
      <c r="AF169" s="122"/>
      <c r="AG169" s="122" t="e">
        <f>(AG168/AH168)*100</f>
        <v>#DIV/0!</v>
      </c>
      <c r="AH169" s="122"/>
      <c r="AI169" s="122"/>
      <c r="AJ169" s="122" t="e">
        <f>(AJ168/AK168)*100</f>
        <v>#DIV/0!</v>
      </c>
      <c r="AK169" s="122"/>
      <c r="AL169" s="122"/>
      <c r="AM169" s="122" t="e">
        <f>(AM168/AN168)*100</f>
        <v>#DIV/0!</v>
      </c>
      <c r="AN169" s="122"/>
      <c r="AO169" s="122"/>
      <c r="AP169" s="122" t="e">
        <f>(AP168/AQ168)*100</f>
        <v>#DIV/0!</v>
      </c>
      <c r="AQ169" s="122"/>
      <c r="AR169" s="122"/>
      <c r="AS169" s="122" t="e">
        <f>(AS168/AT168)*100</f>
        <v>#DIV/0!</v>
      </c>
      <c r="AT169" s="122"/>
      <c r="AU169" s="122"/>
    </row>
    <row r="170" spans="2:47" ht="18" customHeight="1">
      <c r="B170" s="87"/>
      <c r="C170" s="116">
        <v>82</v>
      </c>
      <c r="D170" s="103" t="s">
        <v>411</v>
      </c>
      <c r="E170" s="188" t="s">
        <v>278</v>
      </c>
      <c r="F170" s="89" t="s">
        <v>404</v>
      </c>
      <c r="G170" s="86">
        <v>0.8</v>
      </c>
      <c r="H170" s="190" t="s">
        <v>38</v>
      </c>
      <c r="I170" s="14">
        <v>4</v>
      </c>
      <c r="J170" s="161">
        <v>4</v>
      </c>
      <c r="K170" s="162"/>
      <c r="L170" s="14">
        <v>0</v>
      </c>
      <c r="M170" s="161">
        <v>0</v>
      </c>
      <c r="N170" s="162"/>
      <c r="O170" s="14"/>
      <c r="P170" s="161"/>
      <c r="Q170" s="162"/>
      <c r="R170" s="14"/>
      <c r="S170" s="161"/>
      <c r="T170" s="162"/>
      <c r="U170" s="14"/>
      <c r="V170" s="161"/>
      <c r="W170" s="162"/>
      <c r="X170" s="14"/>
      <c r="Y170" s="161"/>
      <c r="Z170" s="162"/>
      <c r="AA170" s="14"/>
      <c r="AB170" s="161"/>
      <c r="AC170" s="162"/>
      <c r="AD170" s="14"/>
      <c r="AE170" s="161"/>
      <c r="AF170" s="162"/>
      <c r="AG170" s="14"/>
      <c r="AH170" s="161"/>
      <c r="AI170" s="162"/>
      <c r="AJ170" s="14"/>
      <c r="AK170" s="161"/>
      <c r="AL170" s="162"/>
      <c r="AM170" s="14"/>
      <c r="AN170" s="161"/>
      <c r="AO170" s="162"/>
      <c r="AP170" s="14"/>
      <c r="AQ170" s="161"/>
      <c r="AR170" s="162"/>
      <c r="AS170" s="14"/>
      <c r="AT170" s="161"/>
      <c r="AU170" s="162"/>
    </row>
    <row r="171" spans="2:47" ht="18" customHeight="1">
      <c r="B171" s="87"/>
      <c r="C171" s="116"/>
      <c r="D171" s="103"/>
      <c r="E171" s="188"/>
      <c r="F171" s="89"/>
      <c r="G171" s="84"/>
      <c r="H171" s="190"/>
      <c r="I171" s="122">
        <f>(I170/J170)*100</f>
        <v>100</v>
      </c>
      <c r="J171" s="122"/>
      <c r="K171" s="122"/>
      <c r="L171" s="122" t="e">
        <f>(L170/M170)*100</f>
        <v>#DIV/0!</v>
      </c>
      <c r="M171" s="122"/>
      <c r="N171" s="122"/>
      <c r="O171" s="122" t="e">
        <f>(O170/P170)*100</f>
        <v>#DIV/0!</v>
      </c>
      <c r="P171" s="122"/>
      <c r="Q171" s="122"/>
      <c r="R171" s="122" t="e">
        <f>(R170/S170)*100</f>
        <v>#DIV/0!</v>
      </c>
      <c r="S171" s="122"/>
      <c r="T171" s="122"/>
      <c r="U171" s="122" t="e">
        <f>(U170/V170)*100</f>
        <v>#DIV/0!</v>
      </c>
      <c r="V171" s="122"/>
      <c r="W171" s="122"/>
      <c r="X171" s="122" t="e">
        <f>(X170/Y170)*100</f>
        <v>#DIV/0!</v>
      </c>
      <c r="Y171" s="122"/>
      <c r="Z171" s="122"/>
      <c r="AA171" s="122" t="e">
        <f>(AA170/AB170)*100</f>
        <v>#DIV/0!</v>
      </c>
      <c r="AB171" s="122"/>
      <c r="AC171" s="122"/>
      <c r="AD171" s="122" t="e">
        <f>(AD170/AE170)*100</f>
        <v>#DIV/0!</v>
      </c>
      <c r="AE171" s="122"/>
      <c r="AF171" s="122"/>
      <c r="AG171" s="122" t="e">
        <f>(AG170/AH170)*100</f>
        <v>#DIV/0!</v>
      </c>
      <c r="AH171" s="122"/>
      <c r="AI171" s="122"/>
      <c r="AJ171" s="122" t="e">
        <f>(AJ170/AK170)*100</f>
        <v>#DIV/0!</v>
      </c>
      <c r="AK171" s="122"/>
      <c r="AL171" s="122"/>
      <c r="AM171" s="122" t="e">
        <f>(AM170/AN170)*100</f>
        <v>#DIV/0!</v>
      </c>
      <c r="AN171" s="122"/>
      <c r="AO171" s="122"/>
      <c r="AP171" s="122" t="e">
        <f>(AP170/AQ170)*100</f>
        <v>#DIV/0!</v>
      </c>
      <c r="AQ171" s="122"/>
      <c r="AR171" s="122"/>
      <c r="AS171" s="122" t="e">
        <f>(AS170/AT170)*100</f>
        <v>#DIV/0!</v>
      </c>
      <c r="AT171" s="122"/>
      <c r="AU171" s="122"/>
    </row>
    <row r="172" spans="2:47" ht="18" customHeight="1">
      <c r="B172" s="87"/>
      <c r="C172" s="116">
        <v>83</v>
      </c>
      <c r="D172" s="103" t="s">
        <v>423</v>
      </c>
      <c r="E172" s="188" t="s">
        <v>229</v>
      </c>
      <c r="F172" s="89" t="s">
        <v>405</v>
      </c>
      <c r="G172" s="86">
        <v>0.8</v>
      </c>
      <c r="H172" s="190" t="s">
        <v>38</v>
      </c>
      <c r="I172" s="14">
        <v>0</v>
      </c>
      <c r="J172" s="161">
        <v>4</v>
      </c>
      <c r="K172" s="162"/>
      <c r="L172" s="14">
        <v>0</v>
      </c>
      <c r="M172" s="161">
        <v>0</v>
      </c>
      <c r="N172" s="162"/>
      <c r="O172" s="14"/>
      <c r="P172" s="161"/>
      <c r="Q172" s="162"/>
      <c r="R172" s="14"/>
      <c r="S172" s="161"/>
      <c r="T172" s="162"/>
      <c r="U172" s="14"/>
      <c r="V172" s="161"/>
      <c r="W172" s="162"/>
      <c r="X172" s="14"/>
      <c r="Y172" s="161"/>
      <c r="Z172" s="162"/>
      <c r="AA172" s="14"/>
      <c r="AB172" s="161"/>
      <c r="AC172" s="162"/>
      <c r="AD172" s="14"/>
      <c r="AE172" s="161"/>
      <c r="AF172" s="162"/>
      <c r="AG172" s="14"/>
      <c r="AH172" s="161"/>
      <c r="AI172" s="162"/>
      <c r="AJ172" s="14"/>
      <c r="AK172" s="161"/>
      <c r="AL172" s="162"/>
      <c r="AM172" s="14"/>
      <c r="AN172" s="161"/>
      <c r="AO172" s="162"/>
      <c r="AP172" s="14"/>
      <c r="AQ172" s="161"/>
      <c r="AR172" s="162"/>
      <c r="AS172" s="14"/>
      <c r="AT172" s="161"/>
      <c r="AU172" s="162"/>
    </row>
    <row r="173" spans="2:47" ht="18" customHeight="1" thickBot="1">
      <c r="B173" s="87"/>
      <c r="C173" s="116"/>
      <c r="D173" s="103"/>
      <c r="E173" s="188"/>
      <c r="F173" s="189"/>
      <c r="G173" s="84"/>
      <c r="H173" s="190"/>
      <c r="I173" s="122">
        <f>(I172/J172)*100</f>
        <v>0</v>
      </c>
      <c r="J173" s="122"/>
      <c r="K173" s="122"/>
      <c r="L173" s="122" t="e">
        <f>(L172/M172)*100</f>
        <v>#DIV/0!</v>
      </c>
      <c r="M173" s="122"/>
      <c r="N173" s="122"/>
      <c r="O173" s="122" t="e">
        <f>(O172/P172)*100</f>
        <v>#DIV/0!</v>
      </c>
      <c r="P173" s="122"/>
      <c r="Q173" s="122"/>
      <c r="R173" s="122" t="e">
        <f>(R172/S172)*100</f>
        <v>#DIV/0!</v>
      </c>
      <c r="S173" s="122"/>
      <c r="T173" s="122"/>
      <c r="U173" s="122" t="e">
        <f>(U172/V172)*100</f>
        <v>#DIV/0!</v>
      </c>
      <c r="V173" s="122"/>
      <c r="W173" s="122"/>
      <c r="X173" s="122" t="e">
        <f>(X172/Y172)*100</f>
        <v>#DIV/0!</v>
      </c>
      <c r="Y173" s="122"/>
      <c r="Z173" s="122"/>
      <c r="AA173" s="122" t="e">
        <f>(AA172/AB172)*100</f>
        <v>#DIV/0!</v>
      </c>
      <c r="AB173" s="122"/>
      <c r="AC173" s="122"/>
      <c r="AD173" s="122" t="e">
        <f>(AD172/AE172)*100</f>
        <v>#DIV/0!</v>
      </c>
      <c r="AE173" s="122"/>
      <c r="AF173" s="122"/>
      <c r="AG173" s="122" t="e">
        <f>(AG172/AH172)*100</f>
        <v>#DIV/0!</v>
      </c>
      <c r="AH173" s="122"/>
      <c r="AI173" s="122"/>
      <c r="AJ173" s="122" t="e">
        <f>(AJ172/AK172)*100</f>
        <v>#DIV/0!</v>
      </c>
      <c r="AK173" s="122"/>
      <c r="AL173" s="122"/>
      <c r="AM173" s="122" t="e">
        <f>(AM172/AN172)*100</f>
        <v>#DIV/0!</v>
      </c>
      <c r="AN173" s="122"/>
      <c r="AO173" s="122"/>
      <c r="AP173" s="122" t="e">
        <f>(AP172/AQ172)*100</f>
        <v>#DIV/0!</v>
      </c>
      <c r="AQ173" s="122"/>
      <c r="AR173" s="122"/>
      <c r="AS173" s="122" t="e">
        <f>(AS172/AT172)*100</f>
        <v>#DIV/0!</v>
      </c>
      <c r="AT173" s="122"/>
      <c r="AU173" s="122"/>
    </row>
    <row r="174" spans="2:47" ht="18" customHeight="1">
      <c r="B174" s="87"/>
      <c r="C174" s="191">
        <v>84</v>
      </c>
      <c r="D174" s="199" t="s">
        <v>413</v>
      </c>
      <c r="E174" s="199" t="s">
        <v>414</v>
      </c>
      <c r="F174" s="201" t="s">
        <v>406</v>
      </c>
      <c r="G174" s="195" t="s">
        <v>287</v>
      </c>
      <c r="H174" s="203" t="s">
        <v>38</v>
      </c>
      <c r="I174" s="176">
        <v>0</v>
      </c>
      <c r="J174" s="177"/>
      <c r="K174" s="178"/>
      <c r="L174" s="176">
        <v>0</v>
      </c>
      <c r="M174" s="177"/>
      <c r="N174" s="178"/>
      <c r="O174" s="176"/>
      <c r="P174" s="177"/>
      <c r="Q174" s="178"/>
      <c r="R174" s="176"/>
      <c r="S174" s="177"/>
      <c r="T174" s="178"/>
      <c r="U174" s="176"/>
      <c r="V174" s="177"/>
      <c r="W174" s="178"/>
      <c r="X174" s="176"/>
      <c r="Y174" s="177"/>
      <c r="Z174" s="178"/>
      <c r="AA174" s="176"/>
      <c r="AB174" s="177"/>
      <c r="AC174" s="178"/>
      <c r="AD174" s="176"/>
      <c r="AE174" s="177"/>
      <c r="AF174" s="178"/>
      <c r="AG174" s="176"/>
      <c r="AH174" s="177"/>
      <c r="AI174" s="178"/>
      <c r="AJ174" s="176"/>
      <c r="AK174" s="177"/>
      <c r="AL174" s="178"/>
      <c r="AM174" s="176"/>
      <c r="AN174" s="177"/>
      <c r="AO174" s="178"/>
      <c r="AP174" s="176"/>
      <c r="AQ174" s="177"/>
      <c r="AR174" s="178"/>
      <c r="AS174" s="176"/>
      <c r="AT174" s="177"/>
      <c r="AU174" s="178"/>
    </row>
    <row r="175" spans="2:47" ht="18" customHeight="1">
      <c r="B175" s="87"/>
      <c r="C175" s="192"/>
      <c r="D175" s="200"/>
      <c r="E175" s="200"/>
      <c r="F175" s="202"/>
      <c r="G175" s="196"/>
      <c r="H175" s="203"/>
      <c r="I175" s="179"/>
      <c r="J175" s="180"/>
      <c r="K175" s="181"/>
      <c r="L175" s="179"/>
      <c r="M175" s="180"/>
      <c r="N175" s="181"/>
      <c r="O175" s="179"/>
      <c r="P175" s="180"/>
      <c r="Q175" s="181"/>
      <c r="R175" s="179"/>
      <c r="S175" s="180"/>
      <c r="T175" s="181"/>
      <c r="U175" s="179"/>
      <c r="V175" s="180"/>
      <c r="W175" s="181"/>
      <c r="X175" s="179"/>
      <c r="Y175" s="180"/>
      <c r="Z175" s="181"/>
      <c r="AA175" s="179"/>
      <c r="AB175" s="180"/>
      <c r="AC175" s="181"/>
      <c r="AD175" s="179"/>
      <c r="AE175" s="180"/>
      <c r="AF175" s="181"/>
      <c r="AG175" s="179"/>
      <c r="AH175" s="180"/>
      <c r="AI175" s="181"/>
      <c r="AJ175" s="179"/>
      <c r="AK175" s="180"/>
      <c r="AL175" s="181"/>
      <c r="AM175" s="179"/>
      <c r="AN175" s="180"/>
      <c r="AO175" s="181"/>
      <c r="AP175" s="179"/>
      <c r="AQ175" s="180"/>
      <c r="AR175" s="181"/>
      <c r="AS175" s="179"/>
      <c r="AT175" s="180"/>
      <c r="AU175" s="181"/>
    </row>
    <row r="176" spans="2:47" ht="18" customHeight="1">
      <c r="B176" s="87"/>
      <c r="C176" s="191">
        <v>85</v>
      </c>
      <c r="D176" s="193" t="s">
        <v>417</v>
      </c>
      <c r="E176" s="193" t="s">
        <v>418</v>
      </c>
      <c r="F176" s="202"/>
      <c r="G176" s="195" t="s">
        <v>412</v>
      </c>
      <c r="H176" s="197" t="s">
        <v>38</v>
      </c>
      <c r="I176" s="176">
        <v>0</v>
      </c>
      <c r="J176" s="177"/>
      <c r="K176" s="178"/>
      <c r="L176" s="176">
        <v>0</v>
      </c>
      <c r="M176" s="177"/>
      <c r="N176" s="178"/>
      <c r="O176" s="176"/>
      <c r="P176" s="177"/>
      <c r="Q176" s="178"/>
      <c r="R176" s="176"/>
      <c r="S176" s="177"/>
      <c r="T176" s="178"/>
      <c r="U176" s="176"/>
      <c r="V176" s="177"/>
      <c r="W176" s="178"/>
      <c r="X176" s="176"/>
      <c r="Y176" s="177"/>
      <c r="Z176" s="178"/>
      <c r="AA176" s="176"/>
      <c r="AB176" s="177"/>
      <c r="AC176" s="178"/>
      <c r="AD176" s="176"/>
      <c r="AE176" s="177"/>
      <c r="AF176" s="178"/>
      <c r="AG176" s="176"/>
      <c r="AH176" s="177"/>
      <c r="AI176" s="178"/>
      <c r="AJ176" s="176"/>
      <c r="AK176" s="177"/>
      <c r="AL176" s="178"/>
      <c r="AM176" s="176"/>
      <c r="AN176" s="177"/>
      <c r="AO176" s="178"/>
      <c r="AP176" s="176"/>
      <c r="AQ176" s="177"/>
      <c r="AR176" s="178"/>
      <c r="AS176" s="176"/>
      <c r="AT176" s="177"/>
      <c r="AU176" s="178"/>
    </row>
    <row r="177" spans="2:47" ht="18" customHeight="1" thickBot="1">
      <c r="B177" s="87"/>
      <c r="C177" s="192"/>
      <c r="D177" s="194"/>
      <c r="E177" s="194"/>
      <c r="F177" s="189"/>
      <c r="G177" s="196"/>
      <c r="H177" s="198"/>
      <c r="I177" s="179"/>
      <c r="J177" s="180"/>
      <c r="K177" s="181"/>
      <c r="L177" s="179"/>
      <c r="M177" s="180"/>
      <c r="N177" s="181"/>
      <c r="O177" s="179"/>
      <c r="P177" s="180"/>
      <c r="Q177" s="181"/>
      <c r="R177" s="179"/>
      <c r="S177" s="180"/>
      <c r="T177" s="181"/>
      <c r="U177" s="179"/>
      <c r="V177" s="180"/>
      <c r="W177" s="181"/>
      <c r="X177" s="179"/>
      <c r="Y177" s="180"/>
      <c r="Z177" s="181"/>
      <c r="AA177" s="179"/>
      <c r="AB177" s="180"/>
      <c r="AC177" s="181"/>
      <c r="AD177" s="179"/>
      <c r="AE177" s="180"/>
      <c r="AF177" s="181"/>
      <c r="AG177" s="179"/>
      <c r="AH177" s="180"/>
      <c r="AI177" s="181"/>
      <c r="AJ177" s="179"/>
      <c r="AK177" s="180"/>
      <c r="AL177" s="181"/>
      <c r="AM177" s="179"/>
      <c r="AN177" s="180"/>
      <c r="AO177" s="181"/>
      <c r="AP177" s="179"/>
      <c r="AQ177" s="180"/>
      <c r="AR177" s="181"/>
      <c r="AS177" s="179"/>
      <c r="AT177" s="180"/>
      <c r="AU177" s="181"/>
    </row>
    <row r="178" spans="2:47" ht="18" customHeight="1">
      <c r="B178" s="69" t="s">
        <v>257</v>
      </c>
      <c r="C178" s="183">
        <v>86</v>
      </c>
      <c r="D178" s="115" t="s">
        <v>428</v>
      </c>
      <c r="E178" s="115" t="s">
        <v>425</v>
      </c>
      <c r="F178" s="184" t="s">
        <v>407</v>
      </c>
      <c r="G178" s="186">
        <v>0.85</v>
      </c>
      <c r="H178" s="182" t="s">
        <v>38</v>
      </c>
      <c r="I178" s="14">
        <v>419</v>
      </c>
      <c r="J178" s="161">
        <v>419</v>
      </c>
      <c r="K178" s="162"/>
      <c r="L178" s="14">
        <v>413</v>
      </c>
      <c r="M178" s="161">
        <v>413</v>
      </c>
      <c r="N178" s="162"/>
      <c r="O178" s="14"/>
      <c r="P178" s="161"/>
      <c r="Q178" s="162"/>
      <c r="R178" s="14"/>
      <c r="S178" s="161"/>
      <c r="T178" s="162"/>
      <c r="U178" s="14"/>
      <c r="V178" s="161"/>
      <c r="W178" s="162"/>
      <c r="X178" s="14"/>
      <c r="Y178" s="161"/>
      <c r="Z178" s="162"/>
      <c r="AA178" s="14"/>
      <c r="AB178" s="161"/>
      <c r="AC178" s="162"/>
      <c r="AD178" s="14"/>
      <c r="AE178" s="161"/>
      <c r="AF178" s="162"/>
      <c r="AG178" s="14"/>
      <c r="AH178" s="161"/>
      <c r="AI178" s="162"/>
      <c r="AJ178" s="14"/>
      <c r="AK178" s="161"/>
      <c r="AL178" s="162"/>
      <c r="AM178" s="14"/>
      <c r="AN178" s="161"/>
      <c r="AO178" s="162"/>
      <c r="AP178" s="14"/>
      <c r="AQ178" s="161"/>
      <c r="AR178" s="162"/>
      <c r="AS178" s="14"/>
      <c r="AT178" s="161"/>
      <c r="AU178" s="162"/>
    </row>
    <row r="179" spans="2:47" ht="18" customHeight="1">
      <c r="B179" s="69"/>
      <c r="C179" s="183"/>
      <c r="D179" s="115"/>
      <c r="E179" s="115"/>
      <c r="F179" s="185"/>
      <c r="G179" s="187"/>
      <c r="H179" s="182"/>
      <c r="I179" s="122">
        <f>(I178/J178)*100</f>
        <v>100</v>
      </c>
      <c r="J179" s="122"/>
      <c r="K179" s="122"/>
      <c r="L179" s="122">
        <f>(L178/M178)*100</f>
        <v>100</v>
      </c>
      <c r="M179" s="122"/>
      <c r="N179" s="122"/>
      <c r="O179" s="122" t="e">
        <f>(O178/P178)*100</f>
        <v>#DIV/0!</v>
      </c>
      <c r="P179" s="122"/>
      <c r="Q179" s="122"/>
      <c r="R179" s="122" t="e">
        <f>(R178/S178)*100</f>
        <v>#DIV/0!</v>
      </c>
      <c r="S179" s="122"/>
      <c r="T179" s="122"/>
      <c r="U179" s="122" t="e">
        <f>(U178/V178)*100</f>
        <v>#DIV/0!</v>
      </c>
      <c r="V179" s="122"/>
      <c r="W179" s="122"/>
      <c r="X179" s="122" t="e">
        <f>(X178/Y178)*100</f>
        <v>#DIV/0!</v>
      </c>
      <c r="Y179" s="122"/>
      <c r="Z179" s="122"/>
      <c r="AA179" s="122" t="e">
        <f>(AA178/AB178)*100</f>
        <v>#DIV/0!</v>
      </c>
      <c r="AB179" s="122"/>
      <c r="AC179" s="122"/>
      <c r="AD179" s="122" t="e">
        <f>(AD178/AE178)*100</f>
        <v>#DIV/0!</v>
      </c>
      <c r="AE179" s="122"/>
      <c r="AF179" s="122"/>
      <c r="AG179" s="122" t="e">
        <f>(AG178/AH178)*100</f>
        <v>#DIV/0!</v>
      </c>
      <c r="AH179" s="122"/>
      <c r="AI179" s="122"/>
      <c r="AJ179" s="122" t="e">
        <f>(AJ178/AK178)*100</f>
        <v>#DIV/0!</v>
      </c>
      <c r="AK179" s="122"/>
      <c r="AL179" s="122"/>
      <c r="AM179" s="122" t="e">
        <f>(AM178/AN178)*100</f>
        <v>#DIV/0!</v>
      </c>
      <c r="AN179" s="122"/>
      <c r="AO179" s="122"/>
      <c r="AP179" s="122" t="e">
        <f>(AP178/AQ178)*100</f>
        <v>#DIV/0!</v>
      </c>
      <c r="AQ179" s="122"/>
      <c r="AR179" s="122"/>
      <c r="AS179" s="122" t="e">
        <f>(AS178/AT178)*100</f>
        <v>#DIV/0!</v>
      </c>
      <c r="AT179" s="122"/>
      <c r="AU179" s="122"/>
    </row>
    <row r="180" spans="2:47" ht="18" customHeight="1">
      <c r="B180" s="69"/>
      <c r="C180" s="116">
        <v>87</v>
      </c>
      <c r="D180" s="164" t="s">
        <v>429</v>
      </c>
      <c r="E180" s="165" t="s">
        <v>426</v>
      </c>
      <c r="F180" s="167" t="s">
        <v>408</v>
      </c>
      <c r="G180" s="169">
        <v>0.85</v>
      </c>
      <c r="H180" s="163" t="s">
        <v>38</v>
      </c>
      <c r="I180" s="14">
        <v>3654</v>
      </c>
      <c r="J180" s="161">
        <v>3654</v>
      </c>
      <c r="K180" s="162"/>
      <c r="L180" s="14">
        <v>4560</v>
      </c>
      <c r="M180" s="161">
        <v>4560</v>
      </c>
      <c r="N180" s="162"/>
      <c r="O180" s="14"/>
      <c r="P180" s="161"/>
      <c r="Q180" s="162"/>
      <c r="R180" s="14"/>
      <c r="S180" s="161"/>
      <c r="T180" s="162"/>
      <c r="U180" s="14"/>
      <c r="V180" s="161"/>
      <c r="W180" s="162"/>
      <c r="X180" s="14"/>
      <c r="Y180" s="161"/>
      <c r="Z180" s="162"/>
      <c r="AA180" s="14"/>
      <c r="AB180" s="161"/>
      <c r="AC180" s="162"/>
      <c r="AD180" s="14"/>
      <c r="AE180" s="161"/>
      <c r="AF180" s="162"/>
      <c r="AG180" s="14"/>
      <c r="AH180" s="161"/>
      <c r="AI180" s="162"/>
      <c r="AJ180" s="14"/>
      <c r="AK180" s="161"/>
      <c r="AL180" s="162"/>
      <c r="AM180" s="14"/>
      <c r="AN180" s="161"/>
      <c r="AO180" s="162"/>
      <c r="AP180" s="14"/>
      <c r="AQ180" s="161"/>
      <c r="AR180" s="162"/>
      <c r="AS180" s="14"/>
      <c r="AT180" s="161"/>
      <c r="AU180" s="162"/>
    </row>
    <row r="181" spans="2:47" ht="18" customHeight="1">
      <c r="B181" s="69"/>
      <c r="C181" s="116"/>
      <c r="D181" s="164"/>
      <c r="E181" s="166"/>
      <c r="F181" s="168"/>
      <c r="G181" s="113"/>
      <c r="H181" s="163"/>
      <c r="I181" s="122">
        <f>(I180/J180)*100</f>
        <v>100</v>
      </c>
      <c r="J181" s="122"/>
      <c r="K181" s="122"/>
      <c r="L181" s="122">
        <f>(L180/M180)*100</f>
        <v>100</v>
      </c>
      <c r="M181" s="122"/>
      <c r="N181" s="122"/>
      <c r="O181" s="122" t="e">
        <f>(O180/P180)*100</f>
        <v>#DIV/0!</v>
      </c>
      <c r="P181" s="122"/>
      <c r="Q181" s="122"/>
      <c r="R181" s="122" t="e">
        <f>(R180/S180)*100</f>
        <v>#DIV/0!</v>
      </c>
      <c r="S181" s="122"/>
      <c r="T181" s="122"/>
      <c r="U181" s="122" t="e">
        <f>(U180/V180)*100</f>
        <v>#DIV/0!</v>
      </c>
      <c r="V181" s="122"/>
      <c r="W181" s="122"/>
      <c r="X181" s="122" t="e">
        <f>(X180/Y180)*100</f>
        <v>#DIV/0!</v>
      </c>
      <c r="Y181" s="122"/>
      <c r="Z181" s="122"/>
      <c r="AA181" s="122" t="e">
        <f>(AA180/AB180)*100</f>
        <v>#DIV/0!</v>
      </c>
      <c r="AB181" s="122"/>
      <c r="AC181" s="122"/>
      <c r="AD181" s="122" t="e">
        <f>(AD180/AE180)*100</f>
        <v>#DIV/0!</v>
      </c>
      <c r="AE181" s="122"/>
      <c r="AF181" s="122"/>
      <c r="AG181" s="122" t="e">
        <f>(AG180/AH180)*100</f>
        <v>#DIV/0!</v>
      </c>
      <c r="AH181" s="122"/>
      <c r="AI181" s="122"/>
      <c r="AJ181" s="122" t="e">
        <f>(AJ180/AK180)*100</f>
        <v>#DIV/0!</v>
      </c>
      <c r="AK181" s="122"/>
      <c r="AL181" s="122"/>
      <c r="AM181" s="122" t="e">
        <f>(AM180/AN180)*100</f>
        <v>#DIV/0!</v>
      </c>
      <c r="AN181" s="122"/>
      <c r="AO181" s="122"/>
      <c r="AP181" s="122" t="e">
        <f>(AP180/AQ180)*100</f>
        <v>#DIV/0!</v>
      </c>
      <c r="AQ181" s="122"/>
      <c r="AR181" s="122"/>
      <c r="AS181" s="122" t="e">
        <f>(AS180/AT180)*100</f>
        <v>#DIV/0!</v>
      </c>
      <c r="AT181" s="122"/>
      <c r="AU181" s="122"/>
    </row>
    <row r="182" spans="2:47" ht="18" customHeight="1">
      <c r="B182" s="156" t="s">
        <v>436</v>
      </c>
      <c r="C182" s="159">
        <v>88</v>
      </c>
      <c r="D182" s="160" t="s">
        <v>430</v>
      </c>
      <c r="E182" s="160" t="s">
        <v>431</v>
      </c>
      <c r="F182" s="13"/>
      <c r="G182" s="155"/>
      <c r="H182" s="149" t="s">
        <v>38</v>
      </c>
      <c r="I182" s="14"/>
      <c r="J182" s="122"/>
      <c r="K182" s="122"/>
      <c r="L182" s="14"/>
      <c r="M182" s="122"/>
      <c r="N182" s="122"/>
      <c r="O182" s="14"/>
      <c r="P182" s="122"/>
      <c r="Q182" s="122"/>
      <c r="R182" s="14"/>
      <c r="S182" s="122"/>
      <c r="T182" s="122"/>
      <c r="U182" s="14"/>
      <c r="V182" s="122"/>
      <c r="W182" s="122"/>
      <c r="X182" s="14"/>
      <c r="Y182" s="122"/>
      <c r="Z182" s="122"/>
      <c r="AA182" s="14"/>
      <c r="AB182" s="122"/>
      <c r="AC182" s="122"/>
      <c r="AD182" s="14"/>
      <c r="AE182" s="122"/>
      <c r="AF182" s="122"/>
      <c r="AG182" s="14"/>
      <c r="AH182" s="122"/>
      <c r="AI182" s="122"/>
      <c r="AJ182" s="14"/>
      <c r="AK182" s="122"/>
      <c r="AL182" s="122"/>
      <c r="AM182" s="14"/>
      <c r="AN182" s="122"/>
      <c r="AO182" s="122"/>
      <c r="AP182" s="14"/>
      <c r="AQ182" s="122"/>
      <c r="AR182" s="122"/>
      <c r="AS182" s="14"/>
      <c r="AT182" s="122"/>
      <c r="AU182" s="122"/>
    </row>
    <row r="183" spans="2:47" ht="18" customHeight="1">
      <c r="B183" s="157"/>
      <c r="C183" s="159"/>
      <c r="D183" s="160"/>
      <c r="E183" s="160"/>
      <c r="F183" s="13"/>
      <c r="G183" s="155"/>
      <c r="H183" s="149"/>
      <c r="I183" s="122" t="e">
        <f>(I182/J182)*100</f>
        <v>#DIV/0!</v>
      </c>
      <c r="J183" s="122"/>
      <c r="K183" s="122"/>
      <c r="L183" s="122" t="e">
        <f>(L182/M182)*100</f>
        <v>#DIV/0!</v>
      </c>
      <c r="M183" s="122"/>
      <c r="N183" s="122"/>
      <c r="O183" s="122" t="e">
        <f>(O182/P182)*100</f>
        <v>#DIV/0!</v>
      </c>
      <c r="P183" s="122"/>
      <c r="Q183" s="122"/>
      <c r="R183" s="122" t="e">
        <f>(R182/S182)*100</f>
        <v>#DIV/0!</v>
      </c>
      <c r="S183" s="122"/>
      <c r="T183" s="122"/>
      <c r="U183" s="122" t="e">
        <f>(U182/V182)*100</f>
        <v>#DIV/0!</v>
      </c>
      <c r="V183" s="122"/>
      <c r="W183" s="122"/>
      <c r="X183" s="122" t="e">
        <f>(X182/Y182)*100</f>
        <v>#DIV/0!</v>
      </c>
      <c r="Y183" s="122"/>
      <c r="Z183" s="122"/>
      <c r="AA183" s="122" t="e">
        <f>(AA182/AB182)*100</f>
        <v>#DIV/0!</v>
      </c>
      <c r="AB183" s="122"/>
      <c r="AC183" s="122"/>
      <c r="AD183" s="122" t="e">
        <f>(AD182/AE182)*100</f>
        <v>#DIV/0!</v>
      </c>
      <c r="AE183" s="122"/>
      <c r="AF183" s="122"/>
      <c r="AG183" s="122" t="e">
        <f>(AG182/AH182)*100</f>
        <v>#DIV/0!</v>
      </c>
      <c r="AH183" s="122"/>
      <c r="AI183" s="122"/>
      <c r="AJ183" s="122" t="e">
        <f>(AJ182/AK182)*100</f>
        <v>#DIV/0!</v>
      </c>
      <c r="AK183" s="122"/>
      <c r="AL183" s="122"/>
      <c r="AM183" s="122" t="e">
        <f>(AM182/AN182)*100</f>
        <v>#DIV/0!</v>
      </c>
      <c r="AN183" s="122"/>
      <c r="AO183" s="122"/>
      <c r="AP183" s="122" t="e">
        <f>(AP182/AQ182)*100</f>
        <v>#DIV/0!</v>
      </c>
      <c r="AQ183" s="122"/>
      <c r="AR183" s="122"/>
      <c r="AS183" s="122" t="e">
        <f>(AS182/AT182)*100</f>
        <v>#DIV/0!</v>
      </c>
      <c r="AT183" s="122"/>
      <c r="AU183" s="122"/>
    </row>
    <row r="184" spans="2:47" ht="18" customHeight="1">
      <c r="B184" s="157"/>
      <c r="C184" s="170">
        <v>89</v>
      </c>
      <c r="D184" s="172" t="s">
        <v>432</v>
      </c>
      <c r="E184" s="151" t="s">
        <v>433</v>
      </c>
      <c r="G184" s="174"/>
      <c r="H184" s="149" t="s">
        <v>38</v>
      </c>
      <c r="I184" s="14"/>
      <c r="J184" s="122"/>
      <c r="K184" s="122"/>
      <c r="L184" s="14"/>
      <c r="M184" s="122"/>
      <c r="N184" s="122"/>
      <c r="O184" s="14"/>
      <c r="P184" s="122"/>
      <c r="Q184" s="122"/>
      <c r="R184" s="14"/>
      <c r="S184" s="122"/>
      <c r="T184" s="122"/>
      <c r="U184" s="14"/>
      <c r="V184" s="122"/>
      <c r="W184" s="122"/>
      <c r="X184" s="14"/>
      <c r="Y184" s="122"/>
      <c r="Z184" s="122"/>
      <c r="AA184" s="14"/>
      <c r="AB184" s="122"/>
      <c r="AC184" s="122"/>
      <c r="AD184" s="14"/>
      <c r="AE184" s="122"/>
      <c r="AF184" s="122"/>
      <c r="AG184" s="14"/>
      <c r="AH184" s="122"/>
      <c r="AI184" s="122"/>
      <c r="AJ184" s="14"/>
      <c r="AK184" s="122"/>
      <c r="AL184" s="122"/>
      <c r="AM184" s="14"/>
      <c r="AN184" s="122"/>
      <c r="AO184" s="122"/>
      <c r="AP184" s="14"/>
      <c r="AQ184" s="122"/>
      <c r="AR184" s="122"/>
      <c r="AS184" s="14"/>
      <c r="AT184" s="122"/>
      <c r="AU184" s="122"/>
    </row>
    <row r="185" spans="2:47" ht="18" customHeight="1">
      <c r="B185" s="157"/>
      <c r="C185" s="171"/>
      <c r="D185" s="173"/>
      <c r="E185" s="152"/>
      <c r="G185" s="175"/>
      <c r="H185" s="149"/>
      <c r="I185" s="122" t="e">
        <f>(I184/J184)*100</f>
        <v>#DIV/0!</v>
      </c>
      <c r="J185" s="122"/>
      <c r="K185" s="122"/>
      <c r="L185" s="122" t="e">
        <f>(L184/M184)*100</f>
        <v>#DIV/0!</v>
      </c>
      <c r="M185" s="122"/>
      <c r="N185" s="122"/>
      <c r="O185" s="122" t="e">
        <f>(O184/P184)*100</f>
        <v>#DIV/0!</v>
      </c>
      <c r="P185" s="122"/>
      <c r="Q185" s="122"/>
      <c r="R185" s="122" t="e">
        <f>(R184/S184)*100</f>
        <v>#DIV/0!</v>
      </c>
      <c r="S185" s="122"/>
      <c r="T185" s="122"/>
      <c r="U185" s="122" t="e">
        <f>(U184/V184)*100</f>
        <v>#DIV/0!</v>
      </c>
      <c r="V185" s="122"/>
      <c r="W185" s="122"/>
      <c r="X185" s="122" t="e">
        <f>(X184/Y184)*100</f>
        <v>#DIV/0!</v>
      </c>
      <c r="Y185" s="122"/>
      <c r="Z185" s="122"/>
      <c r="AA185" s="122" t="e">
        <f>(AA184/AB184)*100</f>
        <v>#DIV/0!</v>
      </c>
      <c r="AB185" s="122"/>
      <c r="AC185" s="122"/>
      <c r="AD185" s="122" t="e">
        <f>(AD184/AE184)*100</f>
        <v>#DIV/0!</v>
      </c>
      <c r="AE185" s="122"/>
      <c r="AF185" s="122"/>
      <c r="AG185" s="122" t="e">
        <f>(AG184/AH184)*100</f>
        <v>#DIV/0!</v>
      </c>
      <c r="AH185" s="122"/>
      <c r="AI185" s="122"/>
      <c r="AJ185" s="122" t="e">
        <f>(AJ184/AK184)*100</f>
        <v>#DIV/0!</v>
      </c>
      <c r="AK185" s="122"/>
      <c r="AL185" s="122"/>
      <c r="AM185" s="122" t="e">
        <f>(AM184/AN184)*100</f>
        <v>#DIV/0!</v>
      </c>
      <c r="AN185" s="122"/>
      <c r="AO185" s="122"/>
      <c r="AP185" s="122" t="e">
        <f>(AP184/AQ184)*100</f>
        <v>#DIV/0!</v>
      </c>
      <c r="AQ185" s="122"/>
      <c r="AR185" s="122"/>
      <c r="AS185" s="122" t="e">
        <f>(AS184/AT184)*100</f>
        <v>#DIV/0!</v>
      </c>
      <c r="AT185" s="122"/>
      <c r="AU185" s="122"/>
    </row>
    <row r="186" spans="2:47" ht="18" customHeight="1">
      <c r="B186" s="157"/>
      <c r="C186" s="150">
        <v>90</v>
      </c>
      <c r="D186" s="151" t="s">
        <v>434</v>
      </c>
      <c r="E186" s="153" t="s">
        <v>435</v>
      </c>
      <c r="F186" s="7"/>
      <c r="G186" s="155"/>
      <c r="H186" s="149" t="s">
        <v>38</v>
      </c>
      <c r="I186" s="14"/>
      <c r="J186" s="122"/>
      <c r="K186" s="122"/>
      <c r="L186" s="14"/>
      <c r="M186" s="122"/>
      <c r="N186" s="122"/>
      <c r="O186" s="14"/>
      <c r="P186" s="122"/>
      <c r="Q186" s="122"/>
      <c r="R186" s="14"/>
      <c r="S186" s="122"/>
      <c r="T186" s="122"/>
      <c r="U186" s="14"/>
      <c r="V186" s="122"/>
      <c r="W186" s="122"/>
      <c r="X186" s="14"/>
      <c r="Y186" s="122"/>
      <c r="Z186" s="122"/>
      <c r="AA186" s="14"/>
      <c r="AB186" s="122"/>
      <c r="AC186" s="122"/>
      <c r="AD186" s="14"/>
      <c r="AE186" s="122"/>
      <c r="AF186" s="122"/>
      <c r="AG186" s="14"/>
      <c r="AH186" s="122"/>
      <c r="AI186" s="122"/>
      <c r="AJ186" s="14"/>
      <c r="AK186" s="122"/>
      <c r="AL186" s="122"/>
      <c r="AM186" s="14"/>
      <c r="AN186" s="122"/>
      <c r="AO186" s="122"/>
      <c r="AP186" s="14"/>
      <c r="AQ186" s="122"/>
      <c r="AR186" s="122"/>
      <c r="AS186" s="14"/>
      <c r="AT186" s="122"/>
      <c r="AU186" s="122"/>
    </row>
    <row r="187" spans="2:47" ht="18" customHeight="1">
      <c r="B187" s="158"/>
      <c r="C187" s="150"/>
      <c r="D187" s="152"/>
      <c r="E187" s="154"/>
      <c r="F187" s="7"/>
      <c r="G187" s="155"/>
      <c r="H187" s="149"/>
      <c r="I187" s="122" t="e">
        <f>(I186/J186)*100</f>
        <v>#DIV/0!</v>
      </c>
      <c r="J187" s="122"/>
      <c r="K187" s="122"/>
      <c r="L187" s="122" t="e">
        <f>(L186/M186)*100</f>
        <v>#DIV/0!</v>
      </c>
      <c r="M187" s="122"/>
      <c r="N187" s="122"/>
      <c r="O187" s="122" t="e">
        <f>(O186/P186)*100</f>
        <v>#DIV/0!</v>
      </c>
      <c r="P187" s="122"/>
      <c r="Q187" s="122"/>
      <c r="R187" s="122" t="e">
        <f>(R186/S186)*100</f>
        <v>#DIV/0!</v>
      </c>
      <c r="S187" s="122"/>
      <c r="T187" s="122"/>
      <c r="U187" s="122" t="e">
        <f>(U186/V186)*100</f>
        <v>#DIV/0!</v>
      </c>
      <c r="V187" s="122"/>
      <c r="W187" s="122"/>
      <c r="X187" s="122" t="e">
        <f>(X186/Y186)*100</f>
        <v>#DIV/0!</v>
      </c>
      <c r="Y187" s="122"/>
      <c r="Z187" s="122"/>
      <c r="AA187" s="122" t="e">
        <f>(AA186/AB186)*100</f>
        <v>#DIV/0!</v>
      </c>
      <c r="AB187" s="122"/>
      <c r="AC187" s="122"/>
      <c r="AD187" s="122" t="e">
        <f>(AD186/AE186)*100</f>
        <v>#DIV/0!</v>
      </c>
      <c r="AE187" s="122"/>
      <c r="AF187" s="122"/>
      <c r="AG187" s="122" t="e">
        <f>(AG186/AH186)*100</f>
        <v>#DIV/0!</v>
      </c>
      <c r="AH187" s="122"/>
      <c r="AI187" s="122"/>
      <c r="AJ187" s="122" t="e">
        <f>(AJ186/AK186)*100</f>
        <v>#DIV/0!</v>
      </c>
      <c r="AK187" s="122"/>
      <c r="AL187" s="122"/>
      <c r="AM187" s="122" t="e">
        <f>(AM186/AN186)*100</f>
        <v>#DIV/0!</v>
      </c>
      <c r="AN187" s="122"/>
      <c r="AO187" s="122"/>
      <c r="AP187" s="122" t="e">
        <f>(AP186/AQ186)*100</f>
        <v>#DIV/0!</v>
      </c>
      <c r="AQ187" s="122"/>
      <c r="AR187" s="122"/>
      <c r="AS187" s="122" t="e">
        <f>(AS186/AT186)*100</f>
        <v>#DIV/0!</v>
      </c>
      <c r="AT187" s="122"/>
      <c r="AU187" s="12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Microsoft Office User</cp:lastModifiedBy>
  <cp:lastPrinted>2017-08-30T14:21:43Z</cp:lastPrinted>
  <dcterms:created xsi:type="dcterms:W3CDTF">2013-01-11T16:45:50Z</dcterms:created>
  <dcterms:modified xsi:type="dcterms:W3CDTF">2019-08-05T14:49:55Z</dcterms:modified>
</cp:coreProperties>
</file>